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Documents\AFAC\"/>
    </mc:Choice>
  </mc:AlternateContent>
  <xr:revisionPtr revIDLastSave="0" documentId="8_{5E464D73-102C-47C3-BEED-419E7EC74E8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100 k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8" i="2"/>
  <c r="H27" i="2"/>
  <c r="H26" i="2"/>
  <c r="H25" i="2"/>
  <c r="H24" i="2"/>
  <c r="H23" i="2"/>
  <c r="H21" i="2"/>
  <c r="H20" i="2"/>
  <c r="H19" i="2"/>
  <c r="H18" i="2"/>
  <c r="J17" i="2"/>
  <c r="H17" i="2"/>
  <c r="J16" i="2"/>
  <c r="H16" i="2"/>
  <c r="J15" i="2"/>
  <c r="H15" i="2"/>
  <c r="I15" i="2" s="1"/>
  <c r="I16" i="2" s="1"/>
  <c r="I17" i="2" s="1"/>
  <c r="I18" i="2" s="1"/>
  <c r="I19" i="2" s="1"/>
  <c r="I20" i="2" s="1"/>
  <c r="I21" i="2" s="1"/>
  <c r="G15" i="2"/>
  <c r="G16" i="2" s="1"/>
  <c r="G17" i="2" s="1"/>
  <c r="G18" i="2" s="1"/>
  <c r="G19" i="2" s="1"/>
  <c r="G20" i="2" s="1"/>
  <c r="G21" i="2" s="1"/>
  <c r="G23" i="2" s="1"/>
  <c r="G24" i="2" s="1"/>
  <c r="G25" i="2" s="1"/>
  <c r="G26" i="2" s="1"/>
  <c r="G27" i="2" s="1"/>
  <c r="G28" i="2" s="1"/>
  <c r="G30" i="2" s="1"/>
  <c r="G31" i="2" s="1"/>
  <c r="G32" i="2" s="1"/>
  <c r="G33" i="2" s="1"/>
  <c r="G34" i="2" s="1"/>
  <c r="G35" i="2" s="1"/>
  <c r="J22" i="2" l="1"/>
  <c r="L21" i="2"/>
  <c r="I23" i="2"/>
  <c r="I24" i="2" s="1"/>
  <c r="I25" i="2" s="1"/>
  <c r="I26" i="2" s="1"/>
  <c r="I27" i="2" s="1"/>
  <c r="I28" i="2" s="1"/>
  <c r="J29" i="2" l="1"/>
  <c r="L28" i="2"/>
  <c r="I30" i="2"/>
  <c r="I31" i="2" s="1"/>
  <c r="I32" i="2" s="1"/>
  <c r="I33" i="2" s="1"/>
  <c r="I34" i="2" s="1"/>
  <c r="I35" i="2" s="1"/>
  <c r="L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<sst xmlns="http://schemas.openxmlformats.org/spreadsheetml/2006/main" count="71" uniqueCount="65">
  <si>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</si>
  <si>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Présentation d'un brevet AUDAX  CYCLOTOURISTE de</t>
  </si>
  <si>
    <t>Club organisateur:  UAF</t>
  </si>
  <si>
    <t>N° affiliation :</t>
  </si>
  <si>
    <t>Responsable NOM : VINCELOT</t>
  </si>
  <si>
    <t>PRENOM : JEAN-MICHEL</t>
  </si>
  <si>
    <t>Adresse</t>
  </si>
  <si>
    <t>7, impasse du Clos de la Gobelette 77950 MAINCY</t>
  </si>
  <si>
    <t>Téléphone: 0607368938</t>
  </si>
  <si>
    <t>E-mail: vpcyclo@audax-uaf.com</t>
  </si>
  <si>
    <t>Cartes "IGN" ou "Michelin" utilisées</t>
  </si>
  <si>
    <t>Dép</t>
  </si>
  <si>
    <t>Localités traversées
ou lieu dit</t>
  </si>
  <si>
    <t>N° route
au départ</t>
  </si>
  <si>
    <t>Vitesse
Km/h</t>
  </si>
  <si>
    <t>Distance</t>
  </si>
  <si>
    <t>Temps
mis</t>
  </si>
  <si>
    <t>Horaire</t>
  </si>
  <si>
    <t>Temps
arrêt</t>
  </si>
  <si>
    <t>Temps
étape</t>
  </si>
  <si>
    <t>Indications</t>
  </si>
  <si>
    <t>Partielle</t>
  </si>
  <si>
    <t>Cumul</t>
  </si>
  <si>
    <t>Arrivée</t>
  </si>
  <si>
    <t>Départ</t>
  </si>
  <si>
    <t>BPF</t>
  </si>
  <si>
    <t xml:space="preserve">100 Km </t>
  </si>
  <si>
    <t>Lieu du départ: Bois le Roi (gare)</t>
  </si>
  <si>
    <t>Bois le Roi</t>
  </si>
  <si>
    <t>D115</t>
  </si>
  <si>
    <t>Fay</t>
  </si>
  <si>
    <t>D115-D64</t>
  </si>
  <si>
    <t>Chailly en Bière</t>
  </si>
  <si>
    <t>Soisy sur Ecole</t>
  </si>
  <si>
    <t>Croisement D83-D153</t>
  </si>
  <si>
    <t>D83</t>
  </si>
  <si>
    <t>D153</t>
  </si>
  <si>
    <t>Boutigny sur Essonne</t>
  </si>
  <si>
    <t>D105</t>
  </si>
  <si>
    <t>Milly la Forêt</t>
  </si>
  <si>
    <t>D16</t>
  </si>
  <si>
    <t>Le Vaudoué</t>
  </si>
  <si>
    <t>D63</t>
  </si>
  <si>
    <t>Ury</t>
  </si>
  <si>
    <t>Villiers sous Grez</t>
  </si>
  <si>
    <t>La Genevraye</t>
  </si>
  <si>
    <t>D104- D40</t>
  </si>
  <si>
    <t>Episy</t>
  </si>
  <si>
    <t>Croisement D148-D301</t>
  </si>
  <si>
    <t>D148</t>
  </si>
  <si>
    <t>D39</t>
  </si>
  <si>
    <t>Fontaine le Port</t>
  </si>
  <si>
    <t>Chartrettes</t>
  </si>
  <si>
    <t>Fin d'homologation :</t>
  </si>
  <si>
    <t>Macherin</t>
  </si>
  <si>
    <t>Cély en Bière</t>
  </si>
  <si>
    <t>D64</t>
  </si>
  <si>
    <t>D11</t>
  </si>
  <si>
    <t>D301-D138</t>
  </si>
  <si>
    <t>Avon</t>
  </si>
  <si>
    <t>Samois sur Seine</t>
  </si>
  <si>
    <t>D210-D138-D137</t>
  </si>
  <si>
    <t>CV-D116</t>
  </si>
  <si>
    <t>Heure du départ : 7H00</t>
  </si>
  <si>
    <r>
      <t>Date du brevet:</t>
    </r>
    <r>
      <rPr>
        <b/>
        <sz val="10"/>
        <rFont val="Arial"/>
        <family val="2"/>
      </rPr>
      <t xml:space="preserve"> 9 mars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</si>
</sst>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&quot;h&quot;mm"/>
    <numFmt numFmtId="166" formatCode=";;;"/>
  </numFmts>
  <fonts count="11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4" borderId="1" xfId="0" applyNumberFormat="1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/>
    <xf numFmtId="0" fontId="0" fillId="0" borderId="3" xfId="0" applyBorder="1" applyAlignment="1"/>
    <xf numFmtId="165" fontId="3" fillId="0" borderId="1" xfId="0" applyNumberFormat="1" applyFont="1" applyBorder="1"/>
    <xf numFmtId="165" fontId="2" fillId="0" borderId="1" xfId="0" applyNumberFormat="1" applyFont="1" applyBorder="1"/>
    <xf numFmtId="0" fontId="0" fillId="0" borderId="1" xfId="0" quotePrefix="1" applyBorder="1" applyAlignment="1">
      <alignment horizontal="right"/>
    </xf>
    <xf numFmtId="0" fontId="2" fillId="0" borderId="4" xfId="0" applyFont="1" applyFill="1" applyBorder="1"/>
    <xf numFmtId="0" fontId="0" fillId="0" borderId="0" xfId="0" applyBorder="1"/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Alignment="1">
      <alignment horizontal="center"/>
    </xf>
    <xf numFmtId="20" fontId="0" fillId="0" borderId="0" xfId="0" applyNumberFormat="1"/>
    <xf numFmtId="165" fontId="0" fillId="0" borderId="0" xfId="0" applyNumberFormat="1"/>
    <xf numFmtId="0" fontId="3" fillId="0" borderId="0" xfId="0" applyFont="1" applyFill="1" applyBorder="1"/>
    <xf numFmtId="165" fontId="3" fillId="0" borderId="0" xfId="0" applyNumberFormat="1" applyFont="1" applyBorder="1"/>
    <xf numFmtId="164" fontId="2" fillId="4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 applyAlignment="1"/>
    <xf numFmtId="21" fontId="5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0" fillId="0" borderId="1" xfId="0" applyNumberForma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 applyAlignment="1"/>
    <xf numFmtId="16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/>
    <xf numFmtId="0" fontId="8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1</xdr:col>
      <xdr:colOff>1409700</xdr:colOff>
      <xdr:row>8</xdr:row>
      <xdr:rowOff>121342</xdr:rowOff>
    </xdr:to>
    <xdr:pic>
      <xdr:nvPicPr>
        <xdr:cNvPr id="2058" name="Pictur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1685924" cy="1807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"/>
  <sheetViews>
    <sheetView tabSelected="1" zoomScaleNormal="100" workbookViewId="0">
      <selection activeCell="N9" sqref="N9"/>
    </sheetView>
  </sheetViews>
  <sheetFormatPr baseColWidth="10" defaultColWidth="11.42578125" defaultRowHeight="12.75" x14ac:dyDescent="0.2"/>
  <cols>
    <col min="1" max="1" width="4.140625" customWidth="1"/>
    <col min="2" max="2" width="23.85546875" customWidth="1"/>
    <col min="3" max="3" width="4.28515625" customWidth="1"/>
    <col min="4" max="4" width="14.85546875" customWidth="1"/>
    <col min="5" max="5" width="5.85546875" style="34" customWidth="1"/>
    <col min="6" max="6" width="5.85546875" style="1" customWidth="1"/>
    <col min="7" max="7" width="5.85546875" style="2" customWidth="1"/>
    <col min="8" max="8" width="5.85546875" style="35" customWidth="1"/>
    <col min="9" max="9" width="5.85546875" style="36" customWidth="1"/>
    <col min="10" max="10" width="7.85546875" style="36" customWidth="1"/>
    <col min="11" max="11" width="5.85546875" style="36" customWidth="1"/>
    <col min="12" max="12" width="7" style="36" customWidth="1"/>
    <col min="13" max="13" width="9.42578125" style="29" customWidth="1"/>
  </cols>
  <sheetData>
    <row r="1" spans="1:17" ht="43.9" customHeight="1" x14ac:dyDescent="0.2">
      <c r="A1" s="42"/>
      <c r="B1" s="42"/>
      <c r="C1" s="47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1"/>
      <c r="P1" s="2"/>
      <c r="Q1" s="3"/>
    </row>
    <row r="2" spans="1:17" x14ac:dyDescent="0.2">
      <c r="A2" s="42"/>
      <c r="B2" s="42"/>
      <c r="C2" s="48" t="s">
        <v>1</v>
      </c>
      <c r="D2" s="49"/>
      <c r="E2" s="49"/>
      <c r="F2" s="49"/>
      <c r="G2" s="49"/>
      <c r="H2" s="49"/>
      <c r="I2" s="49"/>
      <c r="J2" s="49"/>
      <c r="K2" s="49"/>
      <c r="L2" s="50" t="s">
        <v>26</v>
      </c>
      <c r="M2" s="51"/>
      <c r="N2" s="1"/>
      <c r="O2" s="1"/>
      <c r="P2" s="2"/>
      <c r="Q2" s="3"/>
    </row>
    <row r="3" spans="1:17" x14ac:dyDescent="0.2">
      <c r="A3" s="42"/>
      <c r="B3" s="42"/>
      <c r="C3" s="52"/>
      <c r="D3" s="53"/>
      <c r="E3" s="53"/>
      <c r="F3" s="53"/>
      <c r="G3" s="53"/>
      <c r="H3" s="53"/>
      <c r="I3" s="53"/>
      <c r="J3" s="53"/>
      <c r="K3" s="53"/>
      <c r="L3" s="53"/>
      <c r="M3" s="42"/>
      <c r="N3" s="1"/>
      <c r="O3" s="1"/>
      <c r="P3" s="2"/>
      <c r="Q3" s="3"/>
    </row>
    <row r="4" spans="1:17" x14ac:dyDescent="0.2">
      <c r="A4" s="42"/>
      <c r="B4" s="42"/>
      <c r="C4" s="49" t="s">
        <v>2</v>
      </c>
      <c r="D4" s="42"/>
      <c r="E4" s="42"/>
      <c r="F4" s="42"/>
      <c r="G4" s="42"/>
      <c r="H4" s="42"/>
      <c r="I4" s="46" t="s">
        <v>3</v>
      </c>
      <c r="J4" s="46"/>
      <c r="K4" s="46"/>
      <c r="L4" s="46"/>
      <c r="M4" s="42"/>
      <c r="N4" s="1"/>
      <c r="O4" s="1"/>
      <c r="P4" s="2"/>
      <c r="Q4" s="3"/>
    </row>
    <row r="5" spans="1:17" x14ac:dyDescent="0.2">
      <c r="A5" s="42"/>
      <c r="B5" s="42"/>
      <c r="C5" s="41" t="s">
        <v>4</v>
      </c>
      <c r="D5" s="42"/>
      <c r="E5" s="42"/>
      <c r="F5" s="42"/>
      <c r="G5" s="42"/>
      <c r="H5" s="42"/>
      <c r="I5" s="54" t="s">
        <v>5</v>
      </c>
      <c r="J5" s="46"/>
      <c r="K5" s="46"/>
      <c r="L5" s="46"/>
      <c r="M5" s="42"/>
      <c r="N5" s="1"/>
      <c r="O5" s="1"/>
      <c r="P5" s="2"/>
      <c r="Q5" s="3"/>
    </row>
    <row r="6" spans="1:17" x14ac:dyDescent="0.2">
      <c r="A6" s="42"/>
      <c r="B6" s="42"/>
      <c r="C6" s="41" t="s">
        <v>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1"/>
      <c r="O6" s="1"/>
      <c r="P6" s="2"/>
      <c r="Q6" s="3"/>
    </row>
    <row r="7" spans="1:17" x14ac:dyDescent="0.2">
      <c r="A7" s="42"/>
      <c r="B7" s="42"/>
      <c r="C7" s="43" t="s">
        <v>7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1"/>
      <c r="O7" s="1"/>
      <c r="P7" s="2"/>
      <c r="Q7" s="3"/>
    </row>
    <row r="8" spans="1:17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1"/>
      <c r="O8" s="1"/>
      <c r="P8" s="2"/>
      <c r="Q8" s="3"/>
    </row>
    <row r="9" spans="1:17" x14ac:dyDescent="0.2">
      <c r="A9" s="42"/>
      <c r="B9" s="42"/>
      <c r="C9" s="41" t="s">
        <v>8</v>
      </c>
      <c r="D9" s="42"/>
      <c r="E9" s="42"/>
      <c r="F9" s="42"/>
      <c r="G9" s="41" t="s">
        <v>9</v>
      </c>
      <c r="H9" s="42"/>
      <c r="I9" s="42"/>
      <c r="J9" s="42"/>
      <c r="K9" s="42"/>
      <c r="L9" s="42"/>
      <c r="M9" s="42"/>
      <c r="N9" s="1"/>
      <c r="O9" s="1"/>
      <c r="P9" s="2"/>
      <c r="Q9" s="3"/>
    </row>
    <row r="10" spans="1:17" x14ac:dyDescent="0.2">
      <c r="A10" s="44" t="s">
        <v>64</v>
      </c>
      <c r="B10" s="42"/>
      <c r="C10" s="44" t="s">
        <v>27</v>
      </c>
      <c r="D10" s="42"/>
      <c r="E10" s="42"/>
      <c r="F10" s="42"/>
      <c r="G10" s="42"/>
      <c r="H10" s="42"/>
      <c r="I10" s="45" t="s">
        <v>63</v>
      </c>
      <c r="J10" s="46"/>
      <c r="K10" s="46"/>
      <c r="L10" s="46"/>
      <c r="M10" s="42"/>
      <c r="N10" s="1"/>
      <c r="O10" s="1"/>
      <c r="P10" s="2"/>
      <c r="Q10" s="3"/>
    </row>
    <row r="11" spans="1:17" ht="17.45" customHeight="1" x14ac:dyDescent="0.2">
      <c r="A11" s="42" t="s">
        <v>10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1"/>
      <c r="O11" s="1"/>
      <c r="P11" s="2"/>
      <c r="Q11" s="3"/>
    </row>
    <row r="12" spans="1:17" s="7" customFormat="1" x14ac:dyDescent="0.2">
      <c r="A12" s="57" t="s">
        <v>11</v>
      </c>
      <c r="B12" s="58" t="s">
        <v>12</v>
      </c>
      <c r="C12" s="59"/>
      <c r="D12" s="58" t="s">
        <v>13</v>
      </c>
      <c r="E12" s="60" t="s">
        <v>14</v>
      </c>
      <c r="F12" s="62" t="s">
        <v>15</v>
      </c>
      <c r="G12" s="62"/>
      <c r="H12" s="63" t="s">
        <v>16</v>
      </c>
      <c r="I12" s="65" t="s">
        <v>17</v>
      </c>
      <c r="J12" s="65"/>
      <c r="K12" s="66" t="s">
        <v>18</v>
      </c>
      <c r="L12" s="66" t="s">
        <v>19</v>
      </c>
      <c r="M12" s="57" t="s">
        <v>20</v>
      </c>
      <c r="N12" s="4"/>
      <c r="O12" s="4"/>
      <c r="P12" s="5"/>
      <c r="Q12" s="6"/>
    </row>
    <row r="13" spans="1:17" s="7" customFormat="1" x14ac:dyDescent="0.2">
      <c r="A13" s="57"/>
      <c r="B13" s="59"/>
      <c r="C13" s="59"/>
      <c r="D13" s="59"/>
      <c r="E13" s="61"/>
      <c r="F13" s="8" t="s">
        <v>21</v>
      </c>
      <c r="G13" s="9" t="s">
        <v>22</v>
      </c>
      <c r="H13" s="64"/>
      <c r="I13" s="10" t="s">
        <v>23</v>
      </c>
      <c r="J13" s="40" t="s">
        <v>24</v>
      </c>
      <c r="K13" s="67"/>
      <c r="L13" s="67"/>
      <c r="M13" s="57"/>
    </row>
    <row r="14" spans="1:17" ht="15.75" x14ac:dyDescent="0.2">
      <c r="A14" s="11">
        <v>77</v>
      </c>
      <c r="B14" s="68" t="s">
        <v>28</v>
      </c>
      <c r="C14" s="68"/>
      <c r="D14" s="12" t="s">
        <v>29</v>
      </c>
      <c r="E14" s="13">
        <v>22.5</v>
      </c>
      <c r="F14" s="14">
        <v>0</v>
      </c>
      <c r="G14" s="15">
        <v>0</v>
      </c>
      <c r="H14" s="16"/>
      <c r="I14" s="17"/>
      <c r="J14" s="18">
        <v>0.29166666666666669</v>
      </c>
      <c r="K14" s="19"/>
      <c r="L14" s="19"/>
      <c r="M14" s="11"/>
    </row>
    <row r="15" spans="1:17" x14ac:dyDescent="0.2">
      <c r="A15" s="11">
        <v>77</v>
      </c>
      <c r="B15" s="69" t="s">
        <v>30</v>
      </c>
      <c r="C15" s="69"/>
      <c r="D15" s="12" t="s">
        <v>31</v>
      </c>
      <c r="E15" s="13">
        <v>22.5</v>
      </c>
      <c r="F15" s="20">
        <v>5</v>
      </c>
      <c r="G15" s="21">
        <f>G14+F15</f>
        <v>5</v>
      </c>
      <c r="H15" s="17">
        <f t="shared" ref="H15:H35" si="0">IF((F15=0),"",F15/E15/24)</f>
        <v>9.2592592592592587E-3</v>
      </c>
      <c r="I15" s="17">
        <f>J14+K14+H15</f>
        <v>0.30092592592592593</v>
      </c>
      <c r="J15" s="19" t="str">
        <f>IF(K15=0,"",I15+K15)</f>
        <v/>
      </c>
      <c r="K15" s="19"/>
      <c r="L15" s="19"/>
      <c r="M15" s="11"/>
    </row>
    <row r="16" spans="1:17" x14ac:dyDescent="0.2">
      <c r="A16" s="11">
        <v>77</v>
      </c>
      <c r="B16" s="69" t="s">
        <v>32</v>
      </c>
      <c r="C16" s="69"/>
      <c r="D16" s="12" t="s">
        <v>56</v>
      </c>
      <c r="E16" s="13">
        <v>22.5</v>
      </c>
      <c r="F16" s="20">
        <v>3</v>
      </c>
      <c r="G16" s="21">
        <f>G15+F16</f>
        <v>8</v>
      </c>
      <c r="H16" s="17">
        <f t="shared" si="0"/>
        <v>5.5555555555555558E-3</v>
      </c>
      <c r="I16" s="17">
        <f>IF((F16=0),"",I15+K15+H16)</f>
        <v>0.30648148148148147</v>
      </c>
      <c r="J16" s="19" t="str">
        <f>IF(K16=0,"",I16+K16)</f>
        <v/>
      </c>
      <c r="K16" s="19"/>
      <c r="L16" s="19"/>
      <c r="M16" s="22"/>
    </row>
    <row r="17" spans="1:13" x14ac:dyDescent="0.2">
      <c r="A17" s="11">
        <v>77</v>
      </c>
      <c r="B17" s="55" t="s">
        <v>54</v>
      </c>
      <c r="C17" s="56"/>
      <c r="D17" s="12" t="s">
        <v>57</v>
      </c>
      <c r="E17" s="13">
        <v>22.5</v>
      </c>
      <c r="F17" s="20">
        <v>4</v>
      </c>
      <c r="G17" s="21">
        <f>IF(F17="","",F17+G16)</f>
        <v>12</v>
      </c>
      <c r="H17" s="17">
        <f t="shared" si="0"/>
        <v>7.4074074074074077E-3</v>
      </c>
      <c r="I17" s="17">
        <f>IF((F17=0),"",I16+K16+H17)</f>
        <v>0.31388888888888888</v>
      </c>
      <c r="J17" s="19" t="str">
        <f>IF(K17=0,"",I17+K17)</f>
        <v/>
      </c>
      <c r="K17" s="19"/>
      <c r="L17" s="19"/>
      <c r="M17" s="11"/>
    </row>
    <row r="18" spans="1:13" x14ac:dyDescent="0.2">
      <c r="A18" s="11">
        <v>77</v>
      </c>
      <c r="B18" s="55" t="s">
        <v>55</v>
      </c>
      <c r="C18" s="56"/>
      <c r="D18" s="12" t="s">
        <v>57</v>
      </c>
      <c r="E18" s="13">
        <v>22.5</v>
      </c>
      <c r="F18" s="39">
        <v>5.5</v>
      </c>
      <c r="G18" s="21">
        <f>IF(F18="","",F18+G17)</f>
        <v>17.5</v>
      </c>
      <c r="H18" s="17">
        <f t="shared" si="0"/>
        <v>1.0185185185185184E-2</v>
      </c>
      <c r="I18" s="17">
        <f>IF((F18=0),"",I17+K17+H18)</f>
        <v>0.32407407407407407</v>
      </c>
      <c r="J18" s="19"/>
      <c r="K18" s="19"/>
      <c r="L18" s="19"/>
      <c r="M18" s="11"/>
    </row>
    <row r="19" spans="1:13" x14ac:dyDescent="0.2">
      <c r="A19" s="11">
        <v>77</v>
      </c>
      <c r="B19" s="69" t="s">
        <v>33</v>
      </c>
      <c r="C19" s="69"/>
      <c r="D19" s="28" t="s">
        <v>35</v>
      </c>
      <c r="E19" s="13">
        <v>22.5</v>
      </c>
      <c r="F19" s="20">
        <v>4.5</v>
      </c>
      <c r="G19" s="21">
        <f t="shared" ref="G19:G20" si="1">IF(F19="","",F19+G18)</f>
        <v>22</v>
      </c>
      <c r="H19" s="17">
        <f t="shared" si="0"/>
        <v>8.3333333333333332E-3</v>
      </c>
      <c r="I19" s="17">
        <f t="shared" ref="I19:I20" si="2">IF((F19=0),"",I18+K18+H19)</f>
        <v>0.33240740740740743</v>
      </c>
      <c r="J19" s="19"/>
      <c r="K19" s="19"/>
      <c r="L19" s="19"/>
      <c r="M19" s="22"/>
    </row>
    <row r="20" spans="1:13" x14ac:dyDescent="0.2">
      <c r="A20" s="11">
        <v>91</v>
      </c>
      <c r="B20" s="41" t="s">
        <v>34</v>
      </c>
      <c r="C20" s="42"/>
      <c r="D20" s="12" t="s">
        <v>36</v>
      </c>
      <c r="E20" s="13">
        <v>22.5</v>
      </c>
      <c r="F20" s="20">
        <v>6</v>
      </c>
      <c r="G20" s="21">
        <f t="shared" si="1"/>
        <v>28</v>
      </c>
      <c r="H20" s="17">
        <f t="shared" si="0"/>
        <v>1.1111111111111112E-2</v>
      </c>
      <c r="I20" s="17">
        <f t="shared" si="2"/>
        <v>0.34351851851851856</v>
      </c>
      <c r="J20" s="19"/>
      <c r="K20" s="19"/>
      <c r="L20" s="19"/>
      <c r="M20" s="11"/>
    </row>
    <row r="21" spans="1:13" x14ac:dyDescent="0.2">
      <c r="A21" s="11">
        <v>91</v>
      </c>
      <c r="B21" s="51" t="s">
        <v>37</v>
      </c>
      <c r="C21" s="51"/>
      <c r="D21" s="11"/>
      <c r="E21" s="13">
        <v>22.5</v>
      </c>
      <c r="F21" s="20">
        <v>7</v>
      </c>
      <c r="G21" s="21">
        <f>IF(F21="","",F21+G20)</f>
        <v>35</v>
      </c>
      <c r="H21" s="17">
        <f t="shared" si="0"/>
        <v>1.2962962962962963E-2</v>
      </c>
      <c r="I21" s="17">
        <f>IF((F21=0),"",I20+K20+H21)</f>
        <v>0.35648148148148151</v>
      </c>
      <c r="J21" s="19"/>
      <c r="K21" s="19">
        <v>1.0416666666666666E-2</v>
      </c>
      <c r="L21" s="25">
        <f>I21-J14</f>
        <v>6.4814814814814825E-2</v>
      </c>
      <c r="M21" s="11"/>
    </row>
    <row r="22" spans="1:13" x14ac:dyDescent="0.2">
      <c r="A22" s="11">
        <v>91</v>
      </c>
      <c r="B22" s="51" t="s">
        <v>37</v>
      </c>
      <c r="C22" s="51"/>
      <c r="D22" s="12" t="s">
        <v>38</v>
      </c>
      <c r="E22" s="13"/>
      <c r="F22" s="20"/>
      <c r="G22" s="21"/>
      <c r="H22" s="17"/>
      <c r="I22" s="17"/>
      <c r="J22" s="26">
        <f>I21+K21</f>
        <v>0.3668981481481482</v>
      </c>
      <c r="K22" s="19"/>
      <c r="L22" s="19"/>
      <c r="M22" s="11"/>
    </row>
    <row r="23" spans="1:13" x14ac:dyDescent="0.2">
      <c r="A23" s="11">
        <v>91</v>
      </c>
      <c r="B23" s="41" t="s">
        <v>39</v>
      </c>
      <c r="C23" s="42"/>
      <c r="D23" s="12" t="s">
        <v>40</v>
      </c>
      <c r="E23" s="13">
        <v>22.5</v>
      </c>
      <c r="F23" s="20">
        <v>7</v>
      </c>
      <c r="G23" s="21">
        <f>IF(F23="","",F23+G21)</f>
        <v>42</v>
      </c>
      <c r="H23" s="17">
        <f t="shared" si="0"/>
        <v>1.2962962962962963E-2</v>
      </c>
      <c r="I23" s="17">
        <f>IF((F23=0),"",I21+K21+H23)</f>
        <v>0.37986111111111115</v>
      </c>
      <c r="J23" s="19"/>
      <c r="K23" s="19"/>
      <c r="L23" s="19"/>
      <c r="M23" s="22" t="s">
        <v>25</v>
      </c>
    </row>
    <row r="24" spans="1:13" x14ac:dyDescent="0.2">
      <c r="A24" s="11">
        <v>77</v>
      </c>
      <c r="B24" s="41" t="s">
        <v>41</v>
      </c>
      <c r="C24" s="42"/>
      <c r="D24" s="12" t="s">
        <v>42</v>
      </c>
      <c r="E24" s="13">
        <v>22.5</v>
      </c>
      <c r="F24" s="20">
        <v>7</v>
      </c>
      <c r="G24" s="21">
        <f t="shared" ref="G24:G31" si="3">IF(F24="","",F24+G23)</f>
        <v>49</v>
      </c>
      <c r="H24" s="17">
        <f t="shared" si="0"/>
        <v>1.2962962962962963E-2</v>
      </c>
      <c r="I24" s="17">
        <f t="shared" ref="I24:I31" si="4">IF((F24=0),"",I23+K23+H24)</f>
        <v>0.3928240740740741</v>
      </c>
      <c r="J24" s="19"/>
      <c r="K24" s="19"/>
      <c r="L24" s="19"/>
      <c r="M24" s="22"/>
    </row>
    <row r="25" spans="1:13" x14ac:dyDescent="0.2">
      <c r="A25" s="11">
        <v>77</v>
      </c>
      <c r="B25" s="41" t="s">
        <v>43</v>
      </c>
      <c r="C25" s="42"/>
      <c r="D25" s="12" t="s">
        <v>42</v>
      </c>
      <c r="E25" s="13">
        <v>22.5</v>
      </c>
      <c r="F25" s="20">
        <v>7</v>
      </c>
      <c r="G25" s="21">
        <f t="shared" si="3"/>
        <v>56</v>
      </c>
      <c r="H25" s="17">
        <f t="shared" si="0"/>
        <v>1.2962962962962963E-2</v>
      </c>
      <c r="I25" s="17">
        <f t="shared" si="4"/>
        <v>0.40578703703703706</v>
      </c>
      <c r="J25" s="19"/>
      <c r="K25" s="19"/>
      <c r="L25" s="19"/>
      <c r="M25" s="11"/>
    </row>
    <row r="26" spans="1:13" x14ac:dyDescent="0.2">
      <c r="A26" s="11">
        <v>77</v>
      </c>
      <c r="B26" s="23" t="s">
        <v>44</v>
      </c>
      <c r="C26" s="24"/>
      <c r="D26" s="12" t="s">
        <v>46</v>
      </c>
      <c r="E26" s="13">
        <v>22.5</v>
      </c>
      <c r="F26" s="20">
        <v>5</v>
      </c>
      <c r="G26" s="21">
        <f t="shared" si="3"/>
        <v>61</v>
      </c>
      <c r="H26" s="17">
        <f t="shared" si="0"/>
        <v>9.2592592592592587E-3</v>
      </c>
      <c r="I26" s="17">
        <f t="shared" si="4"/>
        <v>0.4150462962962963</v>
      </c>
      <c r="J26" s="19"/>
      <c r="K26" s="19"/>
      <c r="L26" s="19"/>
      <c r="M26" s="11"/>
    </row>
    <row r="27" spans="1:13" x14ac:dyDescent="0.2">
      <c r="A27" s="11">
        <v>77</v>
      </c>
      <c r="B27" s="23" t="s">
        <v>45</v>
      </c>
      <c r="C27" s="24"/>
      <c r="D27" s="12"/>
      <c r="E27" s="13">
        <v>22.5</v>
      </c>
      <c r="F27" s="20">
        <v>8.5</v>
      </c>
      <c r="G27" s="21">
        <f t="shared" si="3"/>
        <v>69.5</v>
      </c>
      <c r="H27" s="17">
        <f t="shared" si="0"/>
        <v>1.5740740740740739E-2</v>
      </c>
      <c r="I27" s="17">
        <f t="shared" si="4"/>
        <v>0.43078703703703702</v>
      </c>
      <c r="J27" s="19"/>
      <c r="K27" s="19"/>
      <c r="L27" s="19"/>
      <c r="M27" s="11"/>
    </row>
    <row r="28" spans="1:13" x14ac:dyDescent="0.2">
      <c r="A28" s="27">
        <v>77</v>
      </c>
      <c r="B28" s="51" t="s">
        <v>47</v>
      </c>
      <c r="C28" s="51"/>
      <c r="D28" s="11"/>
      <c r="E28" s="13">
        <v>22.5</v>
      </c>
      <c r="F28" s="20">
        <v>2.5</v>
      </c>
      <c r="G28" s="21">
        <f t="shared" si="3"/>
        <v>72</v>
      </c>
      <c r="H28" s="17">
        <f t="shared" si="0"/>
        <v>4.6296296296296294E-3</v>
      </c>
      <c r="I28" s="17">
        <f t="shared" si="4"/>
        <v>0.43541666666666667</v>
      </c>
      <c r="J28" s="19"/>
      <c r="K28" s="26">
        <v>1.3194444444444444E-2</v>
      </c>
      <c r="L28" s="25">
        <f>I28-J22</f>
        <v>6.8518518518518479E-2</v>
      </c>
      <c r="M28" s="11"/>
    </row>
    <row r="29" spans="1:13" x14ac:dyDescent="0.2">
      <c r="A29" s="27">
        <v>77</v>
      </c>
      <c r="B29" s="51" t="s">
        <v>47</v>
      </c>
      <c r="C29" s="51"/>
      <c r="D29" s="12" t="s">
        <v>49</v>
      </c>
      <c r="E29" s="13"/>
      <c r="F29" s="20"/>
      <c r="G29" s="21"/>
      <c r="H29" s="17"/>
      <c r="I29" s="17"/>
      <c r="J29" s="26">
        <f>I28+K28</f>
        <v>0.44861111111111113</v>
      </c>
      <c r="K29" s="26"/>
      <c r="L29" s="25"/>
      <c r="M29" s="11"/>
    </row>
    <row r="30" spans="1:13" x14ac:dyDescent="0.2">
      <c r="A30" s="27">
        <v>77</v>
      </c>
      <c r="B30" s="41" t="s">
        <v>48</v>
      </c>
      <c r="C30" s="42"/>
      <c r="D30" s="12" t="s">
        <v>58</v>
      </c>
      <c r="E30" s="13">
        <v>22.5</v>
      </c>
      <c r="F30" s="20">
        <v>7</v>
      </c>
      <c r="G30" s="21">
        <f>IF(F30="","",F30+G28)</f>
        <v>79</v>
      </c>
      <c r="H30" s="17">
        <f t="shared" si="0"/>
        <v>1.2962962962962963E-2</v>
      </c>
      <c r="I30" s="17">
        <f>IF((F30=0),"",I28+K28+H30)</f>
        <v>0.46157407407407408</v>
      </c>
      <c r="J30" s="19"/>
      <c r="K30" s="19"/>
      <c r="L30" s="19"/>
      <c r="M30" s="11"/>
    </row>
    <row r="31" spans="1:13" x14ac:dyDescent="0.2">
      <c r="A31" s="27">
        <v>77</v>
      </c>
      <c r="B31" s="41" t="s">
        <v>59</v>
      </c>
      <c r="C31" s="42"/>
      <c r="D31" s="12" t="s">
        <v>61</v>
      </c>
      <c r="E31" s="13">
        <v>22.5</v>
      </c>
      <c r="F31" s="20">
        <v>7</v>
      </c>
      <c r="G31" s="21">
        <f t="shared" si="3"/>
        <v>86</v>
      </c>
      <c r="H31" s="17">
        <f t="shared" si="0"/>
        <v>1.2962962962962963E-2</v>
      </c>
      <c r="I31" s="17">
        <f t="shared" si="4"/>
        <v>0.47453703703703703</v>
      </c>
      <c r="J31" s="19"/>
      <c r="K31" s="19"/>
      <c r="L31" s="19"/>
      <c r="M31" s="11"/>
    </row>
    <row r="32" spans="1:13" x14ac:dyDescent="0.2">
      <c r="A32" s="27">
        <v>77</v>
      </c>
      <c r="B32" s="41" t="s">
        <v>60</v>
      </c>
      <c r="C32" s="42"/>
      <c r="D32" s="12" t="s">
        <v>62</v>
      </c>
      <c r="E32" s="13">
        <v>22.5</v>
      </c>
      <c r="F32" s="20">
        <v>4</v>
      </c>
      <c r="G32" s="21">
        <f>IF(F32="","",F32+G31)</f>
        <v>90</v>
      </c>
      <c r="H32" s="17">
        <f t="shared" si="0"/>
        <v>7.4074074074074077E-3</v>
      </c>
      <c r="I32" s="17">
        <f>IF((F32=0),"",I31+K31+H32)</f>
        <v>0.48194444444444445</v>
      </c>
      <c r="J32" s="19"/>
      <c r="K32" s="19"/>
      <c r="L32" s="19"/>
      <c r="M32" s="11"/>
    </row>
    <row r="33" spans="1:17" x14ac:dyDescent="0.2">
      <c r="A33" s="27">
        <v>77</v>
      </c>
      <c r="B33" s="23" t="s">
        <v>51</v>
      </c>
      <c r="C33" s="24"/>
      <c r="D33" s="12" t="s">
        <v>50</v>
      </c>
      <c r="E33" s="13">
        <v>22.5</v>
      </c>
      <c r="F33" s="20">
        <v>4</v>
      </c>
      <c r="G33" s="21">
        <f>IF(F33="","",F33+G32)</f>
        <v>94</v>
      </c>
      <c r="H33" s="17">
        <f t="shared" si="0"/>
        <v>7.4074074074074077E-3</v>
      </c>
      <c r="I33" s="17">
        <f>IF((F33=0),"",I32+K32+H33)</f>
        <v>0.48935185185185187</v>
      </c>
      <c r="J33" s="19"/>
      <c r="K33" s="19"/>
      <c r="L33" s="19"/>
      <c r="M33" s="11"/>
    </row>
    <row r="34" spans="1:17" x14ac:dyDescent="0.2">
      <c r="A34" s="27">
        <v>77</v>
      </c>
      <c r="B34" s="23" t="s">
        <v>52</v>
      </c>
      <c r="C34" s="24"/>
      <c r="D34" s="12" t="s">
        <v>29</v>
      </c>
      <c r="E34" s="13">
        <v>22.5</v>
      </c>
      <c r="F34" s="20">
        <v>4.5</v>
      </c>
      <c r="G34" s="21">
        <f t="shared" ref="G34" si="5">IF(F34="","",F34+G33)</f>
        <v>98.5</v>
      </c>
      <c r="H34" s="17">
        <f t="shared" si="0"/>
        <v>8.3333333333333332E-3</v>
      </c>
      <c r="I34" s="17">
        <f t="shared" ref="I34" si="6">IF((F34=0),"",I33+K33+H34)</f>
        <v>0.49768518518518523</v>
      </c>
      <c r="J34" s="19"/>
      <c r="K34" s="19"/>
      <c r="L34" s="19"/>
      <c r="M34" s="11"/>
    </row>
    <row r="35" spans="1:17" ht="15.75" x14ac:dyDescent="0.25">
      <c r="A35" s="27">
        <v>77</v>
      </c>
      <c r="B35" s="71" t="s">
        <v>28</v>
      </c>
      <c r="C35" s="71"/>
      <c r="D35" s="11"/>
      <c r="E35" s="13">
        <v>22.5</v>
      </c>
      <c r="F35" s="20">
        <v>1.5</v>
      </c>
      <c r="G35" s="21">
        <f>IF(F35="","",F35+G34)</f>
        <v>100</v>
      </c>
      <c r="H35" s="17">
        <f t="shared" si="0"/>
        <v>2.7777777777777779E-3</v>
      </c>
      <c r="I35" s="17">
        <f>IF((F35=0),"",I34+K34+H35)</f>
        <v>0.500462962962963</v>
      </c>
      <c r="J35" s="19"/>
      <c r="K35" s="26">
        <v>6.5277777777777782E-2</v>
      </c>
      <c r="L35" s="25">
        <f>I35-J29</f>
        <v>5.1851851851851871E-2</v>
      </c>
      <c r="M35" s="11"/>
    </row>
    <row r="36" spans="1:17" x14ac:dyDescent="0.2">
      <c r="A36" s="29"/>
      <c r="B36" s="70"/>
      <c r="C36" s="70"/>
      <c r="D36" s="29"/>
      <c r="E36" s="30"/>
      <c r="F36" s="31"/>
      <c r="G36" s="3"/>
      <c r="H36" s="32"/>
      <c r="I36" s="33"/>
      <c r="J36" s="33"/>
      <c r="K36" s="33"/>
      <c r="L36" s="33"/>
    </row>
    <row r="37" spans="1:17" s="29" customFormat="1" x14ac:dyDescent="0.2">
      <c r="B37" s="70"/>
      <c r="C37" s="70"/>
      <c r="D37" s="37" t="s">
        <v>53</v>
      </c>
      <c r="E37" s="30"/>
      <c r="F37" s="31"/>
      <c r="G37" s="3"/>
      <c r="H37" s="32"/>
      <c r="I37" s="33"/>
      <c r="J37" s="38">
        <v>0.58333333333333337</v>
      </c>
      <c r="K37" s="33"/>
      <c r="M37"/>
      <c r="N37"/>
      <c r="O37"/>
      <c r="P37"/>
    </row>
    <row r="38" spans="1:17" s="29" customFormat="1" x14ac:dyDescent="0.2">
      <c r="B38" s="70"/>
      <c r="C38" s="70"/>
      <c r="E38" s="30"/>
      <c r="F38" s="31"/>
      <c r="G38" s="3"/>
      <c r="H38" s="32"/>
      <c r="I38" s="33"/>
      <c r="J38" s="33"/>
      <c r="K38" s="33"/>
      <c r="L38" s="33"/>
      <c r="N38"/>
      <c r="O38"/>
      <c r="P38"/>
      <c r="Q38"/>
    </row>
    <row r="39" spans="1:17" s="29" customFormat="1" x14ac:dyDescent="0.2">
      <c r="B39" s="70"/>
      <c r="C39" s="70"/>
      <c r="E39" s="30"/>
      <c r="F39" s="31"/>
      <c r="G39" s="3"/>
      <c r="H39" s="32"/>
      <c r="I39" s="33"/>
      <c r="J39" s="33"/>
      <c r="K39" s="33"/>
      <c r="L39" s="33"/>
      <c r="N39"/>
      <c r="O39"/>
      <c r="P39"/>
      <c r="Q39"/>
    </row>
    <row r="40" spans="1:17" s="29" customFormat="1" x14ac:dyDescent="0.2">
      <c r="B40" s="70"/>
      <c r="C40" s="70"/>
      <c r="E40" s="30"/>
      <c r="F40" s="31"/>
      <c r="G40" s="3"/>
      <c r="H40" s="32"/>
      <c r="I40" s="33"/>
      <c r="J40" s="33"/>
      <c r="K40" s="33"/>
      <c r="L40" s="33"/>
      <c r="N40"/>
      <c r="O40"/>
      <c r="P40"/>
      <c r="Q40"/>
    </row>
    <row r="41" spans="1:17" s="29" customFormat="1" x14ac:dyDescent="0.2">
      <c r="B41" s="70"/>
      <c r="C41" s="70"/>
      <c r="E41" s="30"/>
      <c r="F41" s="31"/>
      <c r="G41" s="3"/>
      <c r="H41" s="32"/>
      <c r="I41" s="33"/>
      <c r="J41" s="33"/>
      <c r="K41" s="33"/>
      <c r="L41" s="33"/>
      <c r="N41"/>
      <c r="O41"/>
      <c r="P41"/>
      <c r="Q41"/>
    </row>
    <row r="42" spans="1:17" s="29" customFormat="1" x14ac:dyDescent="0.2">
      <c r="B42" s="70"/>
      <c r="C42" s="70"/>
      <c r="E42" s="30"/>
      <c r="F42" s="31"/>
      <c r="G42" s="3"/>
      <c r="H42" s="32"/>
      <c r="I42" s="33"/>
      <c r="J42" s="33"/>
      <c r="K42" s="33"/>
      <c r="L42" s="33"/>
      <c r="N42"/>
      <c r="O42"/>
      <c r="P42"/>
      <c r="Q42"/>
    </row>
    <row r="43" spans="1:17" s="29" customFormat="1" x14ac:dyDescent="0.2">
      <c r="B43" s="70"/>
      <c r="C43" s="70"/>
      <c r="E43" s="30"/>
      <c r="F43" s="31"/>
      <c r="G43" s="3"/>
      <c r="H43" s="32"/>
      <c r="I43" s="33"/>
      <c r="J43" s="33"/>
      <c r="K43" s="33"/>
      <c r="L43" s="33"/>
      <c r="N43"/>
      <c r="O43"/>
      <c r="P43"/>
      <c r="Q43"/>
    </row>
    <row r="44" spans="1:17" s="29" customFormat="1" x14ac:dyDescent="0.2">
      <c r="B44" s="70"/>
      <c r="C44" s="70"/>
      <c r="E44" s="30"/>
      <c r="F44" s="31"/>
      <c r="G44" s="3"/>
      <c r="H44" s="32"/>
      <c r="I44" s="33"/>
      <c r="J44" s="33"/>
      <c r="K44" s="33"/>
      <c r="L44" s="33"/>
      <c r="N44"/>
      <c r="O44"/>
      <c r="P44"/>
      <c r="Q44"/>
    </row>
  </sheetData>
  <mergeCells count="55"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40:C40"/>
    <mergeCell ref="B32:C32"/>
    <mergeCell ref="B19:C19"/>
    <mergeCell ref="B20:C20"/>
    <mergeCell ref="B21:C21"/>
    <mergeCell ref="B22:C22"/>
    <mergeCell ref="B23:C23"/>
    <mergeCell ref="B24:C24"/>
    <mergeCell ref="B25:C25"/>
    <mergeCell ref="B28:C28"/>
    <mergeCell ref="B29:C29"/>
    <mergeCell ref="B30:C30"/>
    <mergeCell ref="B31:C31"/>
    <mergeCell ref="B18:C18"/>
    <mergeCell ref="A11:M11"/>
    <mergeCell ref="A12:A13"/>
    <mergeCell ref="B12:C13"/>
    <mergeCell ref="D12:D13"/>
    <mergeCell ref="E12:E13"/>
    <mergeCell ref="F12:G12"/>
    <mergeCell ref="H12:H13"/>
    <mergeCell ref="I12:J12"/>
    <mergeCell ref="K12:K13"/>
    <mergeCell ref="L12:L13"/>
    <mergeCell ref="M12:M13"/>
    <mergeCell ref="B14:C14"/>
    <mergeCell ref="B15:C15"/>
    <mergeCell ref="B16:C16"/>
    <mergeCell ref="B17:C17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6:M6"/>
    <mergeCell ref="C7:M7"/>
    <mergeCell ref="C8:M8"/>
    <mergeCell ref="C9:F9"/>
    <mergeCell ref="G9:M9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100 km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</dc:creator>
  <cp:lastModifiedBy>Patrick</cp:lastModifiedBy>
  <cp:lastPrinted>2019-02-10T07:41:40Z</cp:lastPrinted>
  <dcterms:created xsi:type="dcterms:W3CDTF">2014-01-29T09:58:19Z</dcterms:created>
  <dcterms:modified xsi:type="dcterms:W3CDTF">2019-02-10T07:42:41Z</dcterms:modified>
</cp:coreProperties>
</file>