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FAC\"/>
    </mc:Choice>
  </mc:AlternateContent>
  <bookViews>
    <workbookView xWindow="0" yWindow="0" windowWidth="28800" windowHeight="12435"/>
  </bookViews>
  <sheets>
    <sheet name="Montgeron Troyes" sheetId="1" r:id="rId1"/>
    <sheet name="Troyes Bourg" sheetId="2" r:id="rId2"/>
    <sheet name="Bourg Valence" sheetId="3" r:id="rId3"/>
    <sheet name=" Valence Bédoin" sheetId="4" r:id="rId4"/>
    <sheet name="Ventoux" sheetId="7" r:id="rId5"/>
    <sheet name="Feuil2" sheetId="6" r:id="rId6"/>
  </sheets>
  <calcPr calcId="152511"/>
</workbook>
</file>

<file path=xl/calcChain.xml><?xml version="1.0" encoding="utf-8"?>
<calcChain xmlns="http://schemas.openxmlformats.org/spreadsheetml/2006/main">
  <c r="H34" i="4" l="1"/>
  <c r="H35" i="4"/>
  <c r="H33" i="4"/>
  <c r="H32" i="4"/>
  <c r="H18" i="7"/>
  <c r="H20" i="7"/>
  <c r="H19" i="7"/>
  <c r="H16" i="7"/>
  <c r="J15" i="7"/>
  <c r="H15" i="7"/>
  <c r="I15" i="7" s="1"/>
  <c r="G15" i="7"/>
  <c r="G16" i="7" s="1"/>
  <c r="G18" i="7" l="1"/>
  <c r="G20" i="7" s="1"/>
  <c r="I16" i="7"/>
  <c r="J17" i="7" l="1"/>
  <c r="I18" i="7"/>
  <c r="I19" i="7"/>
  <c r="J19" i="7" l="1"/>
  <c r="I20" i="7"/>
  <c r="H28" i="4" l="1"/>
  <c r="I31" i="4"/>
  <c r="H31" i="4"/>
  <c r="G31" i="4"/>
  <c r="H30" i="4"/>
  <c r="H29" i="4"/>
  <c r="H27" i="4"/>
  <c r="H26" i="4"/>
  <c r="H25" i="4"/>
  <c r="H24" i="4"/>
  <c r="H22" i="4"/>
  <c r="H21" i="4"/>
  <c r="H20" i="4"/>
  <c r="H19" i="4"/>
  <c r="H18" i="4"/>
  <c r="H17" i="4"/>
  <c r="H16" i="4"/>
  <c r="H15" i="4"/>
  <c r="I15" i="4" s="1"/>
  <c r="H50" i="3"/>
  <c r="H51" i="3"/>
  <c r="H36" i="3"/>
  <c r="H37" i="3"/>
  <c r="H38" i="3"/>
  <c r="H39" i="3"/>
  <c r="H35" i="3"/>
  <c r="H31" i="3"/>
  <c r="H30" i="3"/>
  <c r="H29" i="3"/>
  <c r="H17" i="3"/>
  <c r="H18" i="3"/>
  <c r="H19" i="3"/>
  <c r="I56" i="3"/>
  <c r="H56" i="3"/>
  <c r="G56" i="3"/>
  <c r="H55" i="3"/>
  <c r="H54" i="3"/>
  <c r="H53" i="3"/>
  <c r="H49" i="3"/>
  <c r="H48" i="3"/>
  <c r="H47" i="3"/>
  <c r="H46" i="3"/>
  <c r="I45" i="3"/>
  <c r="H45" i="3"/>
  <c r="G45" i="3"/>
  <c r="H44" i="3"/>
  <c r="H43" i="3"/>
  <c r="H42" i="3"/>
  <c r="H41" i="3"/>
  <c r="I40" i="3"/>
  <c r="H40" i="3"/>
  <c r="G40" i="3"/>
  <c r="H34" i="3"/>
  <c r="I33" i="3"/>
  <c r="H33" i="3"/>
  <c r="G33" i="3"/>
  <c r="H32" i="3"/>
  <c r="H28" i="3"/>
  <c r="H27" i="3"/>
  <c r="H25" i="3"/>
  <c r="H24" i="3"/>
  <c r="H23" i="3"/>
  <c r="H22" i="3"/>
  <c r="H20" i="3"/>
  <c r="H16" i="3"/>
  <c r="J15" i="3"/>
  <c r="H15" i="3"/>
  <c r="I15" i="3" s="1"/>
  <c r="H48" i="2"/>
  <c r="H47" i="2"/>
  <c r="H45" i="2"/>
  <c r="H44" i="2"/>
  <c r="H43" i="2"/>
  <c r="H42" i="2"/>
  <c r="H41" i="2"/>
  <c r="H40" i="2"/>
  <c r="H37" i="2"/>
  <c r="H36" i="2"/>
  <c r="I51" i="2"/>
  <c r="H51" i="2"/>
  <c r="G51" i="2"/>
  <c r="H50" i="2"/>
  <c r="H49" i="2"/>
  <c r="I39" i="2"/>
  <c r="H39" i="2"/>
  <c r="G39" i="2"/>
  <c r="H38" i="2"/>
  <c r="H35" i="2"/>
  <c r="H34" i="2"/>
  <c r="H33" i="2"/>
  <c r="H32" i="2"/>
  <c r="I31" i="2"/>
  <c r="H31" i="2"/>
  <c r="G31" i="2"/>
  <c r="H30" i="2"/>
  <c r="H29" i="2"/>
  <c r="I28" i="2"/>
  <c r="H28" i="2"/>
  <c r="G28" i="2"/>
  <c r="H27" i="2"/>
  <c r="H26" i="2"/>
  <c r="H25" i="2"/>
  <c r="H23" i="2"/>
  <c r="H22" i="2"/>
  <c r="H21" i="2"/>
  <c r="H20" i="2"/>
  <c r="H18" i="2"/>
  <c r="J17" i="2"/>
  <c r="H17" i="2"/>
  <c r="H16" i="2"/>
  <c r="J15" i="2"/>
  <c r="H15" i="2"/>
  <c r="I15" i="2" s="1"/>
  <c r="I16" i="2" l="1"/>
  <c r="I16" i="3"/>
  <c r="I16" i="4"/>
  <c r="I17" i="4" s="1"/>
  <c r="I18" i="4" s="1"/>
  <c r="I19" i="4" s="1"/>
  <c r="I20" i="4" s="1"/>
  <c r="I21" i="4" s="1"/>
  <c r="I22" i="4" s="1"/>
  <c r="I24" i="4" s="1"/>
  <c r="I25" i="4" s="1"/>
  <c r="I26" i="4" s="1"/>
  <c r="I27" i="4" s="1"/>
  <c r="I17" i="3"/>
  <c r="I18" i="3" s="1"/>
  <c r="I19" i="3" s="1"/>
  <c r="I17" i="2"/>
  <c r="I18" i="2" s="1"/>
  <c r="L18" i="2" s="1"/>
  <c r="I28" i="4" l="1"/>
  <c r="I29" i="4" s="1"/>
  <c r="I30" i="4" s="1"/>
  <c r="I32" i="4" s="1"/>
  <c r="I33" i="4" s="1"/>
  <c r="I34" i="4" s="1"/>
  <c r="I35" i="4" s="1"/>
  <c r="L22" i="4"/>
  <c r="J23" i="4"/>
  <c r="I20" i="3"/>
  <c r="I22" i="3" s="1"/>
  <c r="I23" i="3" s="1"/>
  <c r="I24" i="3" s="1"/>
  <c r="I25" i="3" s="1"/>
  <c r="I27" i="3" s="1"/>
  <c r="I28" i="3" s="1"/>
  <c r="I29" i="3" s="1"/>
  <c r="I30" i="3" s="1"/>
  <c r="I31" i="3" s="1"/>
  <c r="I32" i="3" s="1"/>
  <c r="J19" i="2"/>
  <c r="I20" i="2"/>
  <c r="I21" i="2" s="1"/>
  <c r="I22" i="2" s="1"/>
  <c r="I23" i="2" s="1"/>
  <c r="I25" i="2" s="1"/>
  <c r="I26" i="2" s="1"/>
  <c r="I27" i="2" s="1"/>
  <c r="L30" i="4" l="1"/>
  <c r="J31" i="4"/>
  <c r="J21" i="3"/>
  <c r="L25" i="3" s="1"/>
  <c r="L20" i="3"/>
  <c r="J26" i="3"/>
  <c r="L32" i="3" s="1"/>
  <c r="J33" i="3"/>
  <c r="I34" i="3"/>
  <c r="I35" i="3" s="1"/>
  <c r="I36" i="3" s="1"/>
  <c r="I37" i="3" s="1"/>
  <c r="I38" i="3" s="1"/>
  <c r="I39" i="3" s="1"/>
  <c r="L23" i="2"/>
  <c r="J24" i="2"/>
  <c r="L27" i="2" s="1"/>
  <c r="J28" i="2"/>
  <c r="I29" i="2"/>
  <c r="I30" i="2" s="1"/>
  <c r="L35" i="4" l="1"/>
  <c r="I41" i="3"/>
  <c r="I42" i="3" s="1"/>
  <c r="I43" i="3" s="1"/>
  <c r="I44" i="3" s="1"/>
  <c r="J40" i="3"/>
  <c r="L39" i="3"/>
  <c r="I32" i="2"/>
  <c r="I33" i="2" s="1"/>
  <c r="I34" i="2" s="1"/>
  <c r="I35" i="2" s="1"/>
  <c r="I36" i="2" s="1"/>
  <c r="I37" i="2" s="1"/>
  <c r="I38" i="2" s="1"/>
  <c r="I40" i="2" s="1"/>
  <c r="I41" i="2" s="1"/>
  <c r="I42" i="2" s="1"/>
  <c r="I43" i="2" s="1"/>
  <c r="I44" i="2" s="1"/>
  <c r="I45" i="2" s="1"/>
  <c r="J46" i="2" s="1"/>
  <c r="J31" i="2"/>
  <c r="L30" i="2"/>
  <c r="I46" i="3" l="1"/>
  <c r="I47" i="3" s="1"/>
  <c r="I48" i="3" s="1"/>
  <c r="I49" i="3" s="1"/>
  <c r="I50" i="3" s="1"/>
  <c r="I51" i="3" s="1"/>
  <c r="J45" i="3"/>
  <c r="L44" i="3"/>
  <c r="I47" i="2"/>
  <c r="I48" i="2" s="1"/>
  <c r="I49" i="2" s="1"/>
  <c r="I50" i="2" s="1"/>
  <c r="L50" i="2" s="1"/>
  <c r="J39" i="2"/>
  <c r="L45" i="2" s="1"/>
  <c r="L38" i="2"/>
  <c r="L51" i="3" l="1"/>
  <c r="J52" i="3"/>
  <c r="I53" i="3"/>
  <c r="I54" i="3" s="1"/>
  <c r="I55" i="3" s="1"/>
  <c r="H56" i="1"/>
  <c r="H55" i="1"/>
  <c r="H54" i="1"/>
  <c r="H52" i="1"/>
  <c r="H51" i="1"/>
  <c r="H50" i="1"/>
  <c r="H49" i="1"/>
  <c r="I48" i="1"/>
  <c r="H48" i="1"/>
  <c r="G48" i="1"/>
  <c r="I60" i="1"/>
  <c r="H60" i="1"/>
  <c r="G60" i="1"/>
  <c r="I59" i="1"/>
  <c r="H59" i="1"/>
  <c r="G59" i="1"/>
  <c r="I58" i="1"/>
  <c r="H58" i="1"/>
  <c r="G58" i="1"/>
  <c r="H47" i="1"/>
  <c r="H46" i="1"/>
  <c r="H45" i="1"/>
  <c r="H44" i="1"/>
  <c r="I43" i="1"/>
  <c r="H43" i="1"/>
  <c r="G43" i="1"/>
  <c r="H42" i="1"/>
  <c r="H41" i="1"/>
  <c r="H40" i="1"/>
  <c r="H39" i="1"/>
  <c r="H38" i="1"/>
  <c r="H37" i="1"/>
  <c r="I36" i="1"/>
  <c r="H36" i="1"/>
  <c r="G36" i="1"/>
  <c r="H35" i="1"/>
  <c r="H34" i="1"/>
  <c r="H33" i="1"/>
  <c r="H32" i="1"/>
  <c r="H31" i="1"/>
  <c r="H30" i="1"/>
  <c r="H29" i="1"/>
  <c r="H28" i="1"/>
  <c r="H26" i="1"/>
  <c r="H25" i="1"/>
  <c r="H24" i="1"/>
  <c r="H23" i="1"/>
  <c r="H22" i="1"/>
  <c r="H21" i="1"/>
  <c r="H20" i="1"/>
  <c r="H19" i="1"/>
  <c r="H18" i="1"/>
  <c r="J17" i="1"/>
  <c r="H17" i="1"/>
  <c r="J16" i="1"/>
  <c r="H16" i="1"/>
  <c r="J15" i="1"/>
  <c r="H15" i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G15" i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8" i="1" s="1"/>
  <c r="G29" i="1" s="1"/>
  <c r="G30" i="1" s="1"/>
  <c r="G31" i="1" s="1"/>
  <c r="G32" i="1" s="1"/>
  <c r="G33" i="1" s="1"/>
  <c r="G34" i="1" s="1"/>
  <c r="G35" i="1" s="1"/>
  <c r="G37" i="1" s="1"/>
  <c r="G38" i="1" s="1"/>
  <c r="G39" i="1" s="1"/>
  <c r="G40" i="1" s="1"/>
  <c r="G41" i="1" s="1"/>
  <c r="G42" i="1" s="1"/>
  <c r="G44" i="1" s="1"/>
  <c r="G45" i="1" s="1"/>
  <c r="G46" i="1" s="1"/>
  <c r="G47" i="1" s="1"/>
  <c r="G49" i="1" s="1"/>
  <c r="G50" i="1" s="1"/>
  <c r="G51" i="1" s="1"/>
  <c r="G52" i="1" s="1"/>
  <c r="G54" i="1" s="1"/>
  <c r="G55" i="1" s="1"/>
  <c r="G56" i="1" s="1"/>
  <c r="G14" i="2" s="1"/>
  <c r="G15" i="2" s="1"/>
  <c r="G16" i="2" s="1"/>
  <c r="G17" i="2" s="1"/>
  <c r="G18" i="2" s="1"/>
  <c r="G20" i="2" s="1"/>
  <c r="G21" i="2" s="1"/>
  <c r="G22" i="2" s="1"/>
  <c r="G23" i="2" s="1"/>
  <c r="G25" i="2" s="1"/>
  <c r="G26" i="2" s="1"/>
  <c r="G27" i="2" s="1"/>
  <c r="G29" i="2" s="1"/>
  <c r="G30" i="2" s="1"/>
  <c r="G32" i="2" s="1"/>
  <c r="G33" i="2" s="1"/>
  <c r="G34" i="2" s="1"/>
  <c r="G35" i="2" s="1"/>
  <c r="G36" i="2" s="1"/>
  <c r="G37" i="2" s="1"/>
  <c r="G38" i="2" s="1"/>
  <c r="G40" i="2" s="1"/>
  <c r="G41" i="2" s="1"/>
  <c r="G42" i="2" s="1"/>
  <c r="G43" i="2" s="1"/>
  <c r="G44" i="2" s="1"/>
  <c r="G45" i="2" s="1"/>
  <c r="G47" i="2" s="1"/>
  <c r="G48" i="2" s="1"/>
  <c r="G49" i="2" s="1"/>
  <c r="G50" i="2" s="1"/>
  <c r="G14" i="3" s="1"/>
  <c r="G15" i="3" s="1"/>
  <c r="G16" i="3" s="1"/>
  <c r="G17" i="3" s="1"/>
  <c r="G18" i="3" s="1"/>
  <c r="G19" i="3" s="1"/>
  <c r="G20" i="3" s="1"/>
  <c r="G22" i="3" s="1"/>
  <c r="G23" i="3" s="1"/>
  <c r="G24" i="3" s="1"/>
  <c r="G25" i="3" s="1"/>
  <c r="G27" i="3" s="1"/>
  <c r="G28" i="3" s="1"/>
  <c r="G29" i="3" s="1"/>
  <c r="G30" i="3" s="1"/>
  <c r="G31" i="3" s="1"/>
  <c r="G32" i="3" s="1"/>
  <c r="G34" i="3" s="1"/>
  <c r="G35" i="3" s="1"/>
  <c r="G36" i="3" s="1"/>
  <c r="G37" i="3" s="1"/>
  <c r="G38" i="3" s="1"/>
  <c r="G39" i="3" s="1"/>
  <c r="G41" i="3" s="1"/>
  <c r="G42" i="3" s="1"/>
  <c r="G43" i="3" s="1"/>
  <c r="G44" i="3" s="1"/>
  <c r="G46" i="3" s="1"/>
  <c r="G47" i="3" s="1"/>
  <c r="G48" i="3" s="1"/>
  <c r="G49" i="3" s="1"/>
  <c r="G50" i="3" s="1"/>
  <c r="G51" i="3" s="1"/>
  <c r="G53" i="3" s="1"/>
  <c r="G54" i="3" s="1"/>
  <c r="G55" i="3" l="1"/>
  <c r="G14" i="4" s="1"/>
  <c r="G15" i="4" s="1"/>
  <c r="G16" i="4" s="1"/>
  <c r="G17" i="4" s="1"/>
  <c r="G18" i="4" s="1"/>
  <c r="G19" i="4" s="1"/>
  <c r="G20" i="4" s="1"/>
  <c r="G21" i="4" s="1"/>
  <c r="G22" i="4" s="1"/>
  <c r="G24" i="4" s="1"/>
  <c r="G25" i="4" s="1"/>
  <c r="G26" i="4" s="1"/>
  <c r="G27" i="4" s="1"/>
  <c r="G28" i="4" s="1"/>
  <c r="G29" i="4" s="1"/>
  <c r="G30" i="4" s="1"/>
  <c r="G32" i="4" s="1"/>
  <c r="G33" i="4" s="1"/>
  <c r="G34" i="4" s="1"/>
  <c r="G35" i="4" s="1"/>
  <c r="L55" i="3"/>
  <c r="I28" i="1"/>
  <c r="I29" i="1" s="1"/>
  <c r="I30" i="1" s="1"/>
  <c r="I31" i="1" s="1"/>
  <c r="I32" i="1" s="1"/>
  <c r="I33" i="1" s="1"/>
  <c r="I34" i="1" s="1"/>
  <c r="I35" i="1" s="1"/>
  <c r="L26" i="1"/>
  <c r="J27" i="1"/>
  <c r="I37" i="1" l="1"/>
  <c r="I38" i="1" s="1"/>
  <c r="I39" i="1" s="1"/>
  <c r="I40" i="1" s="1"/>
  <c r="I41" i="1" s="1"/>
  <c r="I42" i="1" s="1"/>
  <c r="J36" i="1"/>
  <c r="L35" i="1"/>
  <c r="I44" i="1" l="1"/>
  <c r="I45" i="1" s="1"/>
  <c r="I46" i="1" s="1"/>
  <c r="I47" i="1" s="1"/>
  <c r="I49" i="1" s="1"/>
  <c r="I50" i="1" s="1"/>
  <c r="I51" i="1" s="1"/>
  <c r="I52" i="1" s="1"/>
  <c r="I54" i="1" s="1"/>
  <c r="I55" i="1" s="1"/>
  <c r="I56" i="1" s="1"/>
  <c r="J43" i="1"/>
  <c r="L42" i="1"/>
  <c r="J48" i="1" l="1"/>
  <c r="L52" i="1" s="1"/>
  <c r="L47" i="1"/>
  <c r="J53" i="1" l="1"/>
  <c r="L56" i="1" s="1"/>
</calcChain>
</file>

<file path=xl/comments1.xml><?xml version="1.0" encoding="utf-8"?>
<comments xmlns="http://schemas.openxmlformats.org/spreadsheetml/2006/main">
  <authors>
    <author>guerard</author>
  </authors>
  <commentList>
    <comment ref="E12" authorId="0" shapeId="0">
      <text>
        <r>
          <rPr>
            <b/>
            <sz val="8"/>
            <color indexed="81"/>
            <rFont val="Tahoma"/>
            <family val="2"/>
          </rPr>
          <t xml:space="preserve">saisie"simple" 22,5 pour 22,5 Km/h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2" authorId="0" shapeId="0">
      <text>
        <r>
          <rPr>
            <b/>
            <sz val="8"/>
            <color indexed="81"/>
            <rFont val="Tahoma"/>
            <family val="2"/>
          </rPr>
          <t>Excel fait le cacul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2" authorId="0" shapeId="0">
      <text>
        <r>
          <rPr>
            <b/>
            <sz val="8"/>
            <color indexed="81"/>
            <rFont val="Tahoma"/>
            <family val="2"/>
          </rPr>
          <t>saisir sous a forme 00:00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3" authorId="0" shapeId="0">
      <text>
        <r>
          <rPr>
            <b/>
            <sz val="8"/>
            <color indexed="81"/>
            <rFont val="Tahoma"/>
            <family val="2"/>
          </rPr>
          <t>saisie simple 1,5 pour 1,5 Km</t>
        </r>
      </text>
    </comment>
    <comment ref="G13" authorId="0" shapeId="0">
      <text>
        <r>
          <rPr>
            <b/>
            <sz val="8"/>
            <color indexed="81"/>
            <rFont val="Tahoma"/>
            <family val="2"/>
          </rPr>
          <t>Excel fait le calcul</t>
        </r>
      </text>
    </comment>
    <comment ref="J14" authorId="0" shapeId="0">
      <text>
        <r>
          <rPr>
            <b/>
            <sz val="8"/>
            <color indexed="81"/>
            <rFont val="Tahoma"/>
            <family val="2"/>
          </rPr>
          <t>entrer l'heure de départ sous la forme 00:00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Excel fait le calcul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5" authorId="0" shapeId="0">
      <text>
        <r>
          <rPr>
            <b/>
            <sz val="8"/>
            <color indexed="81"/>
            <rFont val="Tahoma"/>
            <family val="2"/>
          </rPr>
          <t>Excel fait le calcul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guerard</author>
  </authors>
  <commentList>
    <comment ref="E12" authorId="0" shapeId="0">
      <text>
        <r>
          <rPr>
            <b/>
            <sz val="8"/>
            <color indexed="81"/>
            <rFont val="Tahoma"/>
            <family val="2"/>
          </rPr>
          <t xml:space="preserve">saisie"simple" 22,5 pour 22,5 Km/h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2" authorId="0" shapeId="0">
      <text>
        <r>
          <rPr>
            <b/>
            <sz val="8"/>
            <color indexed="81"/>
            <rFont val="Tahoma"/>
            <family val="2"/>
          </rPr>
          <t>Excel fait le cacul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2" authorId="0" shapeId="0">
      <text>
        <r>
          <rPr>
            <b/>
            <sz val="8"/>
            <color indexed="81"/>
            <rFont val="Tahoma"/>
            <family val="2"/>
          </rPr>
          <t>saisir sous a forme 00:00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3" authorId="0" shapeId="0">
      <text>
        <r>
          <rPr>
            <b/>
            <sz val="8"/>
            <color indexed="81"/>
            <rFont val="Tahoma"/>
            <family val="2"/>
          </rPr>
          <t>saisie simple 1,5 pour 1,5 Km</t>
        </r>
      </text>
    </comment>
    <comment ref="G13" authorId="0" shapeId="0">
      <text>
        <r>
          <rPr>
            <b/>
            <sz val="8"/>
            <color indexed="81"/>
            <rFont val="Tahoma"/>
            <family val="2"/>
          </rPr>
          <t>Excel fait le calcul</t>
        </r>
      </text>
    </comment>
    <comment ref="J14" authorId="0" shapeId="0">
      <text>
        <r>
          <rPr>
            <b/>
            <sz val="8"/>
            <color indexed="81"/>
            <rFont val="Tahoma"/>
            <family val="2"/>
          </rPr>
          <t>entrer l'heure de départ sous la forme 00:00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Excel fait le calcul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5" authorId="0" shapeId="0">
      <text>
        <r>
          <rPr>
            <b/>
            <sz val="8"/>
            <color indexed="81"/>
            <rFont val="Tahoma"/>
            <family val="2"/>
          </rPr>
          <t>Excel fait le calcul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89" authorId="0" shapeId="0">
      <text>
        <r>
          <rPr>
            <b/>
            <sz val="8"/>
            <color indexed="10"/>
            <rFont val="Tahoma"/>
            <family val="2"/>
          </rPr>
          <t xml:space="preserve">garder cette ligne pour la ville arrivée
</t>
        </r>
        <r>
          <rPr>
            <b/>
            <sz val="8"/>
            <color indexed="81"/>
            <rFont val="Tahoma"/>
            <family val="2"/>
          </rPr>
          <t>Si d'autres lignes sont nécessaires les insérer au dessus, ne pas oublier de recopier les formules de calcul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guerard</author>
  </authors>
  <commentList>
    <comment ref="E12" authorId="0" shapeId="0">
      <text>
        <r>
          <rPr>
            <b/>
            <sz val="8"/>
            <color indexed="81"/>
            <rFont val="Tahoma"/>
            <family val="2"/>
          </rPr>
          <t xml:space="preserve">saisie"simple" 22,5 pour 22,5 Km/h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2" authorId="0" shapeId="0">
      <text>
        <r>
          <rPr>
            <b/>
            <sz val="8"/>
            <color indexed="81"/>
            <rFont val="Tahoma"/>
            <family val="2"/>
          </rPr>
          <t>Excel fait le cacul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2" authorId="0" shapeId="0">
      <text>
        <r>
          <rPr>
            <b/>
            <sz val="8"/>
            <color indexed="81"/>
            <rFont val="Tahoma"/>
            <family val="2"/>
          </rPr>
          <t>saisir sous a forme 00:00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3" authorId="0" shapeId="0">
      <text>
        <r>
          <rPr>
            <b/>
            <sz val="8"/>
            <color indexed="81"/>
            <rFont val="Tahoma"/>
            <family val="2"/>
          </rPr>
          <t>saisie simple 1,5 pour 1,5 Km</t>
        </r>
      </text>
    </comment>
    <comment ref="G13" authorId="0" shapeId="0">
      <text>
        <r>
          <rPr>
            <b/>
            <sz val="8"/>
            <color indexed="81"/>
            <rFont val="Tahoma"/>
            <family val="2"/>
          </rPr>
          <t>Excel fait le calcul</t>
        </r>
      </text>
    </comment>
    <comment ref="J14" authorId="0" shapeId="0">
      <text>
        <r>
          <rPr>
            <b/>
            <sz val="8"/>
            <color indexed="81"/>
            <rFont val="Tahoma"/>
            <family val="2"/>
          </rPr>
          <t>entrer l'heure de départ sous la forme 00:00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Excel fait le calcul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5" authorId="0" shapeId="0">
      <text>
        <r>
          <rPr>
            <b/>
            <sz val="8"/>
            <color indexed="81"/>
            <rFont val="Tahoma"/>
            <family val="2"/>
          </rPr>
          <t>Excel fait le calcul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94" authorId="0" shapeId="0">
      <text>
        <r>
          <rPr>
            <b/>
            <sz val="8"/>
            <color indexed="10"/>
            <rFont val="Tahoma"/>
            <family val="2"/>
          </rPr>
          <t xml:space="preserve">garder cette ligne pour la ville arrivée
</t>
        </r>
        <r>
          <rPr>
            <b/>
            <sz val="8"/>
            <color indexed="81"/>
            <rFont val="Tahoma"/>
            <family val="2"/>
          </rPr>
          <t>Si d'autres lignes sont nécessaires les insérer au dessus, ne pas oublier de recopier les formules de calcul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guerard</author>
  </authors>
  <commentList>
    <comment ref="E12" authorId="0" shapeId="0">
      <text>
        <r>
          <rPr>
            <b/>
            <sz val="8"/>
            <color indexed="81"/>
            <rFont val="Tahoma"/>
            <family val="2"/>
          </rPr>
          <t xml:space="preserve">saisie"simple" 22,5 pour 22,5 Km/h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2" authorId="0" shapeId="0">
      <text>
        <r>
          <rPr>
            <b/>
            <sz val="8"/>
            <color indexed="81"/>
            <rFont val="Tahoma"/>
            <family val="2"/>
          </rPr>
          <t>Excel fait le cacul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2" authorId="0" shapeId="0">
      <text>
        <r>
          <rPr>
            <b/>
            <sz val="8"/>
            <color indexed="81"/>
            <rFont val="Tahoma"/>
            <family val="2"/>
          </rPr>
          <t>saisir sous a forme 00:00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3" authorId="0" shapeId="0">
      <text>
        <r>
          <rPr>
            <b/>
            <sz val="8"/>
            <color indexed="81"/>
            <rFont val="Tahoma"/>
            <family val="2"/>
          </rPr>
          <t>saisie simple 1,5 pour 1,5 Km</t>
        </r>
      </text>
    </comment>
    <comment ref="G13" authorId="0" shapeId="0">
      <text>
        <r>
          <rPr>
            <b/>
            <sz val="8"/>
            <color indexed="81"/>
            <rFont val="Tahoma"/>
            <family val="2"/>
          </rPr>
          <t>Excel fait le calcul</t>
        </r>
      </text>
    </comment>
    <comment ref="J14" authorId="0" shapeId="0">
      <text>
        <r>
          <rPr>
            <b/>
            <sz val="8"/>
            <color indexed="81"/>
            <rFont val="Tahoma"/>
            <family val="2"/>
          </rPr>
          <t>entrer l'heure de départ sous la forme 00:00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Excel fait le calcul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5" authorId="0" shapeId="0">
      <text>
        <r>
          <rPr>
            <b/>
            <sz val="8"/>
            <color indexed="81"/>
            <rFont val="Tahoma"/>
            <family val="2"/>
          </rPr>
          <t>Excel fait le calcul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74" authorId="0" shapeId="0">
      <text>
        <r>
          <rPr>
            <b/>
            <sz val="8"/>
            <color indexed="10"/>
            <rFont val="Tahoma"/>
            <family val="2"/>
          </rPr>
          <t xml:space="preserve">garder cette ligne pour la ville arrivée
</t>
        </r>
        <r>
          <rPr>
            <b/>
            <sz val="8"/>
            <color indexed="81"/>
            <rFont val="Tahoma"/>
            <family val="2"/>
          </rPr>
          <t>Si d'autres lignes sont nécessaires les insérer au dessus, ne pas oublier de recopier les formules de calcul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guerard</author>
  </authors>
  <commentList>
    <comment ref="E12" authorId="0" shapeId="0">
      <text>
        <r>
          <rPr>
            <b/>
            <sz val="8"/>
            <color indexed="81"/>
            <rFont val="Tahoma"/>
            <family val="2"/>
          </rPr>
          <t xml:space="preserve">saisie"simple" 22,5 pour 22,5 Km/h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2" authorId="0" shapeId="0">
      <text>
        <r>
          <rPr>
            <b/>
            <sz val="8"/>
            <color indexed="81"/>
            <rFont val="Tahoma"/>
            <family val="2"/>
          </rPr>
          <t>Excel fait le cacul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2" authorId="0" shapeId="0">
      <text>
        <r>
          <rPr>
            <b/>
            <sz val="8"/>
            <color indexed="81"/>
            <rFont val="Tahoma"/>
            <family val="2"/>
          </rPr>
          <t>saisir sous a forme 00:00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3" authorId="0" shapeId="0">
      <text>
        <r>
          <rPr>
            <b/>
            <sz val="8"/>
            <color indexed="81"/>
            <rFont val="Tahoma"/>
            <family val="2"/>
          </rPr>
          <t>saisie simple 1,5 pour 1,5 Km</t>
        </r>
      </text>
    </comment>
    <comment ref="G13" authorId="0" shapeId="0">
      <text>
        <r>
          <rPr>
            <b/>
            <sz val="8"/>
            <color indexed="81"/>
            <rFont val="Tahoma"/>
            <family val="2"/>
          </rPr>
          <t>Excel fait le calcul</t>
        </r>
      </text>
    </comment>
    <comment ref="J14" authorId="0" shapeId="0">
      <text>
        <r>
          <rPr>
            <b/>
            <sz val="8"/>
            <color indexed="81"/>
            <rFont val="Tahoma"/>
            <family val="2"/>
          </rPr>
          <t>entrer l'heure de départ sous la forme 00:00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Excel fait le calcul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5" authorId="0" shapeId="0">
      <text>
        <r>
          <rPr>
            <b/>
            <sz val="8"/>
            <color indexed="81"/>
            <rFont val="Tahoma"/>
            <family val="2"/>
          </rPr>
          <t>Excel fait le calcul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0" authorId="0" shapeId="0">
      <text>
        <r>
          <rPr>
            <b/>
            <sz val="8"/>
            <color indexed="10"/>
            <rFont val="Tahoma"/>
            <family val="2"/>
          </rPr>
          <t xml:space="preserve">garder cette ligne pour la ville arrivée
</t>
        </r>
        <r>
          <rPr>
            <b/>
            <sz val="8"/>
            <color indexed="81"/>
            <rFont val="Tahoma"/>
            <family val="2"/>
          </rPr>
          <t>Si d'autres lignes sont nécessaires les insérer au dessus, ne pas oublier de recopier les formules de calcul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<sst xmlns="http://schemas.openxmlformats.org/spreadsheetml/2006/main" count="462" uniqueCount="267">
  <si>
    <r>
      <t xml:space="preserve">UNION DES AUDAX FRANCAIS
</t>
    </r>
    <r>
      <rPr>
        <sz val="10"/>
        <rFont val="Arial"/>
        <family val="2"/>
      </rPr>
      <t>CISP - 6 avenue Maurice Ravel - 75012 PARIS</t>
    </r>
  </si>
  <si>
    <t>Présentation d'un brevet AUDAX  CYCLOTOURISTE de</t>
  </si>
  <si>
    <t xml:space="preserve">1000 Km </t>
  </si>
  <si>
    <t>Club organisateur:  UAF</t>
  </si>
  <si>
    <t>N° affiliation :</t>
  </si>
  <si>
    <t>Responsable NOM : VINCELOT</t>
  </si>
  <si>
    <t>PRENOM : JEAN-MICHEL</t>
  </si>
  <si>
    <t>Adresse</t>
  </si>
  <si>
    <t>7, impasse du Clos de la Gobelette 77950 MAINCY</t>
  </si>
  <si>
    <t>Téléphone: 0607368938</t>
  </si>
  <si>
    <t>E-mail: vpcyclo@audax-uaf.com</t>
  </si>
  <si>
    <t>Lieu du départ: Montgeron</t>
  </si>
  <si>
    <t>Heure du départ : 9H00</t>
  </si>
  <si>
    <t>Cartes "IGN" ou "Michelin" utilisées</t>
  </si>
  <si>
    <t>Dép</t>
  </si>
  <si>
    <t>Localités traversées
ou lieu dit</t>
  </si>
  <si>
    <t>N° route
au départ</t>
  </si>
  <si>
    <t>Vitesse
Km/h</t>
  </si>
  <si>
    <t>Distance</t>
  </si>
  <si>
    <t>Temps
mis</t>
  </si>
  <si>
    <t>Horaire</t>
  </si>
  <si>
    <t>Temps
arrêt</t>
  </si>
  <si>
    <t>Temps
étape</t>
  </si>
  <si>
    <t>Indications</t>
  </si>
  <si>
    <t>Partielle</t>
  </si>
  <si>
    <t>Cumul</t>
  </si>
  <si>
    <t>Arrivée</t>
  </si>
  <si>
    <t>Départ</t>
  </si>
  <si>
    <t>Montgeron</t>
  </si>
  <si>
    <t>D448</t>
  </si>
  <si>
    <t>Draveil</t>
  </si>
  <si>
    <t>Soisy sur Seine</t>
  </si>
  <si>
    <t>Saint Pierre du Perray</t>
  </si>
  <si>
    <t>D446-CV-D934</t>
  </si>
  <si>
    <t>Morsang sur Seine</t>
  </si>
  <si>
    <t>D934</t>
  </si>
  <si>
    <t>Seine Port</t>
  </si>
  <si>
    <t>D50</t>
  </si>
  <si>
    <t>Ponthierry</t>
  </si>
  <si>
    <t>Saint Sauveur sur Ecole</t>
  </si>
  <si>
    <t>Perthes</t>
  </si>
  <si>
    <t>Fleury en Bière</t>
  </si>
  <si>
    <t>D11</t>
  </si>
  <si>
    <t>Saint Martin en Bière</t>
  </si>
  <si>
    <t>Arbonne la Forêt</t>
  </si>
  <si>
    <t>D64-D63</t>
  </si>
  <si>
    <t>Parking Forêt des 3 Pignons</t>
  </si>
  <si>
    <t>Achères la Forêt</t>
  </si>
  <si>
    <t>D64-D16</t>
  </si>
  <si>
    <t>La Chapelle La Reine</t>
  </si>
  <si>
    <t>D16-D52-D52A</t>
  </si>
  <si>
    <t>Aufferville</t>
  </si>
  <si>
    <t>D52</t>
  </si>
  <si>
    <t>Bougligny</t>
  </si>
  <si>
    <t>D52-D7</t>
  </si>
  <si>
    <t>Château Landon</t>
  </si>
  <si>
    <t>D43-D52-D32</t>
  </si>
  <si>
    <t>BPF</t>
  </si>
  <si>
    <t>Fontenay sur Loing</t>
  </si>
  <si>
    <t>CV-D32</t>
  </si>
  <si>
    <t>Ferrières en Gâtinais</t>
  </si>
  <si>
    <t>D115-D32</t>
  </si>
  <si>
    <t>La Selle sur le Bied</t>
  </si>
  <si>
    <t>D+=</t>
  </si>
  <si>
    <t>D32</t>
  </si>
  <si>
    <t>Saint-Hilaire-les-Andrésis</t>
  </si>
  <si>
    <t>Courtenay</t>
  </si>
  <si>
    <t>Cudot</t>
  </si>
  <si>
    <t>Précy-sur-Vrin</t>
  </si>
  <si>
    <t>Joigny</t>
  </si>
  <si>
    <t>D194</t>
  </si>
  <si>
    <t>D194-D943-D959</t>
  </si>
  <si>
    <t>Troyes</t>
  </si>
  <si>
    <t>Saint-Loup-d'Ordon</t>
  </si>
  <si>
    <t>D32-D107-D194</t>
  </si>
  <si>
    <t>D194-D318</t>
  </si>
  <si>
    <t>D943</t>
  </si>
  <si>
    <t>Migennes</t>
  </si>
  <si>
    <t>Brienon-sur-Armançon</t>
  </si>
  <si>
    <t>Saint-Florentin</t>
  </si>
  <si>
    <t>D943-D905</t>
  </si>
  <si>
    <t>Les Croutes</t>
  </si>
  <si>
    <t>Chessy-les-Prés</t>
  </si>
  <si>
    <t>Vanlay</t>
  </si>
  <si>
    <t>Les Granges</t>
  </si>
  <si>
    <t>Chaource</t>
  </si>
  <si>
    <t>D943-D443</t>
  </si>
  <si>
    <t>D443</t>
  </si>
  <si>
    <t>D443-D374</t>
  </si>
  <si>
    <t>Buchères</t>
  </si>
  <si>
    <t>Bréviandes</t>
  </si>
  <si>
    <t>D443-D444</t>
  </si>
  <si>
    <t>D444</t>
  </si>
  <si>
    <t>D444-D671</t>
  </si>
  <si>
    <t>Essoyes</t>
  </si>
  <si>
    <t>D671</t>
  </si>
  <si>
    <t>D123-D49</t>
  </si>
  <si>
    <t>Fouchères</t>
  </si>
  <si>
    <t>Merrey-sur-Arce</t>
  </si>
  <si>
    <t>D49-D4-D167</t>
  </si>
  <si>
    <t>D167-D67</t>
  </si>
  <si>
    <t>D67</t>
  </si>
  <si>
    <t>Verpillières-sur-Ource</t>
  </si>
  <si>
    <t>D175-D79-D13</t>
  </si>
  <si>
    <t>Brion-sur-Ource</t>
  </si>
  <si>
    <t>Vanvey</t>
  </si>
  <si>
    <t>Recey-sur-Ource</t>
  </si>
  <si>
    <t>D13-D928</t>
  </si>
  <si>
    <t>D928</t>
  </si>
  <si>
    <t>D959</t>
  </si>
  <si>
    <t>Beneuvre</t>
  </si>
  <si>
    <t>Marey-sur-Tille</t>
  </si>
  <si>
    <t>Is-sur-Tille</t>
  </si>
  <si>
    <t>D903-D112</t>
  </si>
  <si>
    <t>Pichanges</t>
  </si>
  <si>
    <t>Beire-le-Châtel</t>
  </si>
  <si>
    <t>D112-D28B-D960</t>
  </si>
  <si>
    <t>Arc-sur-Tille</t>
  </si>
  <si>
    <t>D960-D34</t>
  </si>
  <si>
    <t>Cessey-sur-Tille</t>
  </si>
  <si>
    <t>D34</t>
  </si>
  <si>
    <t>Genlis</t>
  </si>
  <si>
    <t>Tart-l'Abbaye</t>
  </si>
  <si>
    <t>D34-D25</t>
  </si>
  <si>
    <t>D905-D110</t>
  </si>
  <si>
    <t>Saint-Jean-de-Losne</t>
  </si>
  <si>
    <t>Seurre</t>
  </si>
  <si>
    <t>Pagny-le-Château</t>
  </si>
  <si>
    <t>D110-D976-D968</t>
  </si>
  <si>
    <t>D968-D976</t>
  </si>
  <si>
    <t>D976</t>
  </si>
  <si>
    <t>D973-D35d</t>
  </si>
  <si>
    <t>CV-CV-N73</t>
  </si>
  <si>
    <t>Navilly</t>
  </si>
  <si>
    <t>Croisement D154/rue de Méchin</t>
  </si>
  <si>
    <t>Saint-Bonnet-en-Bresse</t>
  </si>
  <si>
    <t>Mervans</t>
  </si>
  <si>
    <t>Simard</t>
  </si>
  <si>
    <t>Louhans</t>
  </si>
  <si>
    <t>D996</t>
  </si>
  <si>
    <t>D678</t>
  </si>
  <si>
    <t>Sainte-Croix</t>
  </si>
  <si>
    <t>Varennes-Saint-Sauveur</t>
  </si>
  <si>
    <t>Marboz</t>
  </si>
  <si>
    <t>01</t>
  </si>
  <si>
    <t>D996-D117A-D1083</t>
  </si>
  <si>
    <t>Bourg-en-Bresse</t>
  </si>
  <si>
    <t>Jasseron</t>
  </si>
  <si>
    <t>D117A-D936</t>
  </si>
  <si>
    <t>Simandre-sur-Suran</t>
  </si>
  <si>
    <t>D936-D98</t>
  </si>
  <si>
    <t>Grand-Corent</t>
  </si>
  <si>
    <t>D98</t>
  </si>
  <si>
    <t>D98-D59</t>
  </si>
  <si>
    <t xml:space="preserve">Croisement D59 / D936 </t>
  </si>
  <si>
    <t xml:space="preserve">D936 </t>
  </si>
  <si>
    <t>D60-D60E2</t>
  </si>
  <si>
    <t>D31H-D936</t>
  </si>
  <si>
    <t>Thoirette (Rive Gauche)</t>
  </si>
  <si>
    <t>Thoirette (Rive Droite)</t>
  </si>
  <si>
    <t>Serrières-sur-Ain</t>
  </si>
  <si>
    <t>D91</t>
  </si>
  <si>
    <t>Poncin</t>
  </si>
  <si>
    <t>D1084-D36</t>
  </si>
  <si>
    <t>Saint-Jean-Le-Vieux</t>
  </si>
  <si>
    <t>Ambérieu-en-Bugey</t>
  </si>
  <si>
    <t>D36-D36B</t>
  </si>
  <si>
    <t>Lagnieu</t>
  </si>
  <si>
    <t>Saint-Denis-en-Bugey</t>
  </si>
  <si>
    <t>D904-D5-D5B</t>
  </si>
  <si>
    <t>D5C-D1075-D20A</t>
  </si>
  <si>
    <t>D122-D19</t>
  </si>
  <si>
    <t>Serrières-de-Briord</t>
  </si>
  <si>
    <t>Pont sur le Rhône</t>
  </si>
  <si>
    <t>D19-D19C</t>
  </si>
  <si>
    <t>Champagneux</t>
  </si>
  <si>
    <t>D992-D125</t>
  </si>
  <si>
    <t>Saint-Genix-sur-Guiers</t>
  </si>
  <si>
    <t>D125-D1516</t>
  </si>
  <si>
    <t>D40</t>
  </si>
  <si>
    <t>Le-Pont-de-Beauvoisin</t>
  </si>
  <si>
    <t>Massieu</t>
  </si>
  <si>
    <t>D82H-D82</t>
  </si>
  <si>
    <t>Chirens</t>
  </si>
  <si>
    <t>D82-D1075</t>
  </si>
  <si>
    <t>D50A-D50-D520</t>
  </si>
  <si>
    <t>Apprieu</t>
  </si>
  <si>
    <t>D520-D73A</t>
  </si>
  <si>
    <t>Le-Grand-Lemps</t>
  </si>
  <si>
    <t>La Frette</t>
  </si>
  <si>
    <t>La Côte-Saint-André</t>
  </si>
  <si>
    <t>Pajay</t>
  </si>
  <si>
    <t>Beaurepaire</t>
  </si>
  <si>
    <t>D73</t>
  </si>
  <si>
    <t>D73-D519</t>
  </si>
  <si>
    <t>Manthes</t>
  </si>
  <si>
    <t>D538-D130A-D139</t>
  </si>
  <si>
    <t>Saint-Sorlin-en-Valloire</t>
  </si>
  <si>
    <t>D139-D1</t>
  </si>
  <si>
    <t>Anneyron</t>
  </si>
  <si>
    <t>D1</t>
  </si>
  <si>
    <t>Andancette</t>
  </si>
  <si>
    <t>D86</t>
  </si>
  <si>
    <t>07</t>
  </si>
  <si>
    <t>Vion</t>
  </si>
  <si>
    <t>Sarras</t>
  </si>
  <si>
    <t>Saint-Péray</t>
  </si>
  <si>
    <t>Valence-Sud</t>
  </si>
  <si>
    <t>Valence</t>
  </si>
  <si>
    <t>D534N- N7- D111</t>
  </si>
  <si>
    <t>Beauvallon</t>
  </si>
  <si>
    <t>D111</t>
  </si>
  <si>
    <t>Croisement D111-D93</t>
  </si>
  <si>
    <t>D93</t>
  </si>
  <si>
    <t>Croisement D93-D538</t>
  </si>
  <si>
    <t>D538</t>
  </si>
  <si>
    <t>Croisement D538-D104</t>
  </si>
  <si>
    <t>D104</t>
  </si>
  <si>
    <t>Sortie Crest</t>
  </si>
  <si>
    <t>D538-D6</t>
  </si>
  <si>
    <t>Puy Saint Martin</t>
  </si>
  <si>
    <t>D6</t>
  </si>
  <si>
    <t>Cléon d'Andran</t>
  </si>
  <si>
    <t>D9</t>
  </si>
  <si>
    <t>Charols</t>
  </si>
  <si>
    <t>La Bégude de Mazenc</t>
  </si>
  <si>
    <t>D9-D4</t>
  </si>
  <si>
    <t>Grignan</t>
  </si>
  <si>
    <t>D71</t>
  </si>
  <si>
    <t>Montségur sur Lauzon</t>
  </si>
  <si>
    <t>D117-D59</t>
  </si>
  <si>
    <t>Suze la Rousse</t>
  </si>
  <si>
    <t>Sainte Cécile Les Vignes</t>
  </si>
  <si>
    <t>D8</t>
  </si>
  <si>
    <t>Cairanne</t>
  </si>
  <si>
    <t>D8-D7</t>
  </si>
  <si>
    <t>Aubignan</t>
  </si>
  <si>
    <t>D55</t>
  </si>
  <si>
    <t>Rochegude</t>
  </si>
  <si>
    <t>D94-D117</t>
  </si>
  <si>
    <t>Caromb</t>
  </si>
  <si>
    <t>Le Pont-de-Crillon</t>
  </si>
  <si>
    <t>Bédoin</t>
  </si>
  <si>
    <t>D974</t>
  </si>
  <si>
    <t>Fin d'homologation : 13 heures</t>
  </si>
  <si>
    <t>D533</t>
  </si>
  <si>
    <t>Valence (Pont du Rhône)</t>
  </si>
  <si>
    <t>D2007N</t>
  </si>
  <si>
    <r>
      <t>Date du brevet:</t>
    </r>
    <r>
      <rPr>
        <b/>
        <sz val="10"/>
        <rFont val="Arial"/>
        <family val="2"/>
      </rPr>
      <t xml:space="preserve"> 20-23 juin 2018</t>
    </r>
  </si>
  <si>
    <t>1000 km</t>
  </si>
  <si>
    <t>D19-D938</t>
  </si>
  <si>
    <t>Malaucène</t>
  </si>
  <si>
    <t>Mont Ventoux</t>
  </si>
  <si>
    <t>Stèle Pierre Kraemer</t>
  </si>
  <si>
    <t>Lieu du départ: Bédoin</t>
  </si>
  <si>
    <r>
      <t>Date:</t>
    </r>
    <r>
      <rPr>
        <b/>
        <sz val="10"/>
        <rFont val="Arial"/>
        <family val="2"/>
      </rPr>
      <t xml:space="preserve"> 24 juin 2018</t>
    </r>
  </si>
  <si>
    <t>Heure du départ : 7H30</t>
  </si>
  <si>
    <t>Seul le 1000 km est homologable et donne droit à attribution de l'aigle d'Or</t>
  </si>
  <si>
    <t>La montée du Mont Ventoux ne constitue en aucun cas un brevet et ne donne pas droit à homologation.</t>
  </si>
  <si>
    <t>1513 m</t>
  </si>
  <si>
    <t>1557m</t>
  </si>
  <si>
    <t>1808 m</t>
  </si>
  <si>
    <t>1485m</t>
  </si>
  <si>
    <t>Total Dénivelé +</t>
  </si>
  <si>
    <t>6363 m</t>
  </si>
  <si>
    <t>1750m</t>
  </si>
  <si>
    <t>Condes (près de Chancia)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</si>
</sst>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h&quot;h&quot;mm"/>
    <numFmt numFmtId="166" formatCode=";;;"/>
  </numFmts>
  <fonts count="12" x14ac:knownFonts="1">
    <font>
      <sz val="10"/>
      <name val="Arial"/>
    </font>
    <font>
      <b/>
      <sz val="2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7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0" fontId="2" fillId="4" borderId="1" xfId="0" applyNumberFormat="1" applyFon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0" fontId="0" fillId="3" borderId="1" xfId="0" applyNumberFormat="1" applyFill="1" applyBorder="1"/>
    <xf numFmtId="165" fontId="0" fillId="3" borderId="1" xfId="0" applyNumberFormat="1" applyFill="1" applyBorder="1"/>
    <xf numFmtId="165" fontId="0" fillId="4" borderId="1" xfId="0" applyNumberFormat="1" applyFill="1" applyBorder="1"/>
    <xf numFmtId="165" fontId="0" fillId="0" borderId="1" xfId="0" applyNumberFormat="1" applyBorder="1"/>
    <xf numFmtId="164" fontId="0" fillId="4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3" fillId="0" borderId="1" xfId="0" applyFont="1" applyBorder="1"/>
    <xf numFmtId="0" fontId="2" fillId="0" borderId="1" xfId="0" applyFont="1" applyFill="1" applyBorder="1"/>
    <xf numFmtId="165" fontId="3" fillId="0" borderId="1" xfId="0" applyNumberFormat="1" applyFont="1" applyBorder="1"/>
    <xf numFmtId="165" fontId="2" fillId="0" borderId="1" xfId="0" applyNumberFormat="1" applyFont="1" applyBorder="1"/>
    <xf numFmtId="0" fontId="0" fillId="0" borderId="1" xfId="0" quotePrefix="1" applyBorder="1" applyAlignment="1">
      <alignment horizontal="right"/>
    </xf>
    <xf numFmtId="0" fontId="5" fillId="0" borderId="0" xfId="0" applyFont="1"/>
    <xf numFmtId="0" fontId="8" fillId="0" borderId="1" xfId="0" quotePrefix="1" applyFont="1" applyBorder="1"/>
    <xf numFmtId="0" fontId="0" fillId="0" borderId="0" xfId="0" applyBorder="1"/>
    <xf numFmtId="166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0" fontId="0" fillId="0" borderId="0" xfId="0" applyNumberFormat="1" applyBorder="1"/>
    <xf numFmtId="165" fontId="0" fillId="0" borderId="0" xfId="0" applyNumberFormat="1" applyBorder="1"/>
    <xf numFmtId="165" fontId="3" fillId="0" borderId="0" xfId="0" applyNumberFormat="1" applyFont="1" applyBorder="1" applyAlignment="1">
      <alignment horizontal="right"/>
    </xf>
    <xf numFmtId="0" fontId="3" fillId="0" borderId="0" xfId="0" applyFont="1" applyBorder="1"/>
    <xf numFmtId="166" fontId="0" fillId="0" borderId="0" xfId="0" applyNumberFormat="1" applyAlignment="1">
      <alignment horizontal="center"/>
    </xf>
    <xf numFmtId="20" fontId="0" fillId="0" borderId="0" xfId="0" applyNumberFormat="1"/>
    <xf numFmtId="165" fontId="0" fillId="0" borderId="0" xfId="0" applyNumberFormat="1"/>
    <xf numFmtId="164" fontId="2" fillId="0" borderId="0" xfId="1" applyNumberFormat="1" applyAlignment="1">
      <alignment horizontal="center"/>
    </xf>
    <xf numFmtId="0" fontId="2" fillId="0" borderId="0" xfId="1" applyAlignment="1">
      <alignment horizontal="center"/>
    </xf>
    <xf numFmtId="0" fontId="2" fillId="0" borderId="0" xfId="1" applyBorder="1" applyAlignment="1">
      <alignment horizontal="center"/>
    </xf>
    <xf numFmtId="0" fontId="2" fillId="0" borderId="0" xfId="1"/>
    <xf numFmtId="164" fontId="2" fillId="0" borderId="0" xfId="1" applyNumberFormat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" fillId="0" borderId="0" xfId="1" applyAlignment="1">
      <alignment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0" fontId="2" fillId="0" borderId="1" xfId="1" applyBorder="1"/>
    <xf numFmtId="0" fontId="2" fillId="0" borderId="1" xfId="1" applyFont="1" applyBorder="1"/>
    <xf numFmtId="0" fontId="2" fillId="4" borderId="1" xfId="1" applyNumberFormat="1" applyFont="1" applyFill="1" applyBorder="1" applyAlignment="1">
      <alignment horizontal="center"/>
    </xf>
    <xf numFmtId="0" fontId="2" fillId="4" borderId="1" xfId="1" applyNumberFormat="1" applyFill="1" applyBorder="1" applyAlignment="1">
      <alignment horizontal="center"/>
    </xf>
    <xf numFmtId="0" fontId="2" fillId="3" borderId="1" xfId="1" applyFill="1" applyBorder="1" applyAlignment="1">
      <alignment horizontal="center"/>
    </xf>
    <xf numFmtId="20" fontId="2" fillId="3" borderId="1" xfId="1" applyNumberFormat="1" applyFill="1" applyBorder="1"/>
    <xf numFmtId="165" fontId="2" fillId="3" borderId="1" xfId="1" applyNumberFormat="1" applyFill="1" applyBorder="1"/>
    <xf numFmtId="165" fontId="2" fillId="4" borderId="1" xfId="1" applyNumberFormat="1" applyFill="1" applyBorder="1"/>
    <xf numFmtId="165" fontId="2" fillId="0" borderId="1" xfId="1" applyNumberFormat="1" applyBorder="1"/>
    <xf numFmtId="0" fontId="2" fillId="0" borderId="1" xfId="1" quotePrefix="1" applyFont="1" applyBorder="1" applyAlignment="1">
      <alignment horizontal="right"/>
    </xf>
    <xf numFmtId="164" fontId="2" fillId="4" borderId="1" xfId="1" applyNumberFormat="1" applyFill="1" applyBorder="1" applyAlignment="1">
      <alignment horizontal="center"/>
    </xf>
    <xf numFmtId="164" fontId="2" fillId="3" borderId="1" xfId="1" applyNumberFormat="1" applyFill="1" applyBorder="1" applyAlignment="1">
      <alignment horizontal="center"/>
    </xf>
    <xf numFmtId="0" fontId="3" fillId="0" borderId="1" xfId="1" applyFont="1" applyBorder="1"/>
    <xf numFmtId="165" fontId="3" fillId="0" borderId="1" xfId="1" applyNumberFormat="1" applyFont="1" applyBorder="1"/>
    <xf numFmtId="165" fontId="2" fillId="0" borderId="1" xfId="1" applyNumberFormat="1" applyFont="1" applyBorder="1"/>
    <xf numFmtId="165" fontId="2" fillId="0" borderId="0" xfId="1" applyNumberFormat="1"/>
    <xf numFmtId="0" fontId="2" fillId="0" borderId="1" xfId="1" quotePrefix="1" applyBorder="1" applyAlignment="1">
      <alignment horizontal="right"/>
    </xf>
    <xf numFmtId="0" fontId="8" fillId="0" borderId="1" xfId="1" quotePrefix="1" applyFont="1" applyBorder="1"/>
    <xf numFmtId="0" fontId="2" fillId="0" borderId="0" xfId="1" applyBorder="1"/>
    <xf numFmtId="166" fontId="2" fillId="0" borderId="0" xfId="1" applyNumberFormat="1" applyBorder="1" applyAlignment="1">
      <alignment horizontal="center"/>
    </xf>
    <xf numFmtId="164" fontId="2" fillId="0" borderId="0" xfId="1" applyNumberFormat="1" applyBorder="1" applyAlignment="1">
      <alignment horizontal="center"/>
    </xf>
    <xf numFmtId="20" fontId="2" fillId="0" borderId="0" xfId="1" applyNumberFormat="1" applyBorder="1"/>
    <xf numFmtId="165" fontId="2" fillId="0" borderId="0" xfId="1" applyNumberFormat="1" applyBorder="1"/>
    <xf numFmtId="0" fontId="3" fillId="0" borderId="0" xfId="1" applyFont="1" applyBorder="1" applyAlignment="1">
      <alignment horizontal="center"/>
    </xf>
    <xf numFmtId="165" fontId="3" fillId="0" borderId="0" xfId="1" applyNumberFormat="1" applyFont="1" applyBorder="1" applyAlignment="1">
      <alignment horizontal="right"/>
    </xf>
    <xf numFmtId="0" fontId="3" fillId="0" borderId="0" xfId="1" applyFont="1" applyBorder="1"/>
    <xf numFmtId="0" fontId="2" fillId="0" borderId="0" xfId="1" applyFont="1" applyBorder="1"/>
    <xf numFmtId="0" fontId="3" fillId="0" borderId="0" xfId="1" applyFont="1"/>
    <xf numFmtId="0" fontId="2" fillId="0" borderId="0" xfId="1" applyFont="1"/>
    <xf numFmtId="0" fontId="2" fillId="0" borderId="0" xfId="1" applyFont="1" applyFill="1" applyBorder="1"/>
    <xf numFmtId="166" fontId="2" fillId="0" borderId="0" xfId="1" applyNumberFormat="1" applyAlignment="1">
      <alignment horizontal="center"/>
    </xf>
    <xf numFmtId="20" fontId="2" fillId="0" borderId="0" xfId="1" applyNumberFormat="1"/>
    <xf numFmtId="165" fontId="5" fillId="0" borderId="1" xfId="1" applyNumberFormat="1" applyFont="1" applyBorder="1" applyAlignment="1">
      <alignment horizontal="center" vertical="center"/>
    </xf>
    <xf numFmtId="0" fontId="2" fillId="0" borderId="0" xfId="1" quotePrefix="1" applyBorder="1"/>
    <xf numFmtId="0" fontId="2" fillId="0" borderId="0" xfId="1" quotePrefix="1" applyFont="1" applyFill="1" applyBorder="1"/>
    <xf numFmtId="0" fontId="5" fillId="0" borderId="1" xfId="1" applyFont="1" applyBorder="1"/>
    <xf numFmtId="0" fontId="7" fillId="0" borderId="1" xfId="1" applyFont="1" applyBorder="1"/>
    <xf numFmtId="0" fontId="0" fillId="0" borderId="3" xfId="0" applyBorder="1" applyAlignment="1"/>
    <xf numFmtId="165" fontId="5" fillId="0" borderId="1" xfId="1" applyNumberFormat="1" applyFont="1" applyBorder="1" applyAlignment="1">
      <alignment horizontal="center" vertical="center"/>
    </xf>
    <xf numFmtId="0" fontId="2" fillId="0" borderId="4" xfId="0" applyFont="1" applyBorder="1" applyAlignment="1"/>
    <xf numFmtId="0" fontId="0" fillId="0" borderId="0" xfId="0" quotePrefix="1"/>
    <xf numFmtId="165" fontId="5" fillId="0" borderId="1" xfId="1" applyNumberFormat="1" applyFont="1" applyBorder="1" applyAlignment="1">
      <alignment horizontal="center" vertical="center"/>
    </xf>
    <xf numFmtId="0" fontId="3" fillId="0" borderId="0" xfId="1" applyFont="1" applyFill="1" applyBorder="1"/>
    <xf numFmtId="165" fontId="3" fillId="0" borderId="0" xfId="1" applyNumberFormat="1" applyFont="1" applyBorder="1"/>
    <xf numFmtId="0" fontId="0" fillId="0" borderId="0" xfId="0" applyBorder="1" applyAlignment="1"/>
    <xf numFmtId="0" fontId="3" fillId="0" borderId="1" xfId="0" applyFont="1" applyBorder="1" applyAlignment="1"/>
    <xf numFmtId="0" fontId="2" fillId="0" borderId="1" xfId="0" applyFont="1" applyBorder="1" applyAlignment="1"/>
    <xf numFmtId="0" fontId="0" fillId="0" borderId="1" xfId="0" applyBorder="1" applyAlignment="1"/>
    <xf numFmtId="0" fontId="2" fillId="0" borderId="2" xfId="0" applyFont="1" applyBorder="1" applyAlignment="1"/>
    <xf numFmtId="0" fontId="0" fillId="0" borderId="3" xfId="0" applyBorder="1" applyAlignme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164" fontId="2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0" fontId="5" fillId="3" borderId="1" xfId="0" applyNumberFormat="1" applyFont="1" applyFill="1" applyBorder="1" applyAlignment="1">
      <alignment horizontal="center" vertical="center" wrapText="1"/>
    </xf>
    <xf numFmtId="20" fontId="5" fillId="3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Fill="1" applyBorder="1" applyAlignment="1" applyProtection="1">
      <alignment horizontal="left" vertical="center" wrapText="1"/>
      <protection locked="0"/>
    </xf>
    <xf numFmtId="21" fontId="2" fillId="0" borderId="1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165" fontId="0" fillId="0" borderId="1" xfId="0" applyNumberFormat="1" applyBorder="1" applyAlignme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165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5" fontId="2" fillId="0" borderId="1" xfId="0" applyNumberFormat="1" applyFont="1" applyBorder="1" applyAlignment="1"/>
    <xf numFmtId="21" fontId="5" fillId="0" borderId="1" xfId="0" applyNumberFormat="1" applyFont="1" applyBorder="1" applyAlignment="1">
      <alignment horizontal="center"/>
    </xf>
    <xf numFmtId="0" fontId="3" fillId="0" borderId="1" xfId="1" applyFont="1" applyBorder="1" applyAlignment="1"/>
    <xf numFmtId="0" fontId="2" fillId="0" borderId="1" xfId="1" applyFont="1" applyBorder="1" applyAlignment="1"/>
    <xf numFmtId="0" fontId="2" fillId="0" borderId="0" xfId="1" applyBorder="1" applyAlignment="1"/>
    <xf numFmtId="0" fontId="8" fillId="0" borderId="2" xfId="1" applyFont="1" applyBorder="1" applyAlignment="1"/>
    <xf numFmtId="0" fontId="8" fillId="0" borderId="3" xfId="1" applyFont="1" applyBorder="1" applyAlignment="1"/>
    <xf numFmtId="0" fontId="2" fillId="0" borderId="1" xfId="1" applyBorder="1" applyAlignment="1"/>
    <xf numFmtId="0" fontId="2" fillId="0" borderId="1" xfId="1" applyBorder="1" applyAlignment="1">
      <alignment vertical="center"/>
    </xf>
    <xf numFmtId="164" fontId="8" fillId="0" borderId="1" xfId="1" applyNumberFormat="1" applyFont="1" applyFill="1" applyBorder="1" applyAlignment="1" applyProtection="1">
      <alignment horizontal="left" vertical="center" wrapText="1"/>
      <protection locked="0"/>
    </xf>
    <xf numFmtId="164" fontId="2" fillId="0" borderId="1" xfId="1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1" applyNumberFormat="1" applyFont="1" applyFill="1" applyBorder="1" applyAlignment="1" applyProtection="1">
      <alignment horizontal="left" vertical="center" wrapText="1"/>
      <protection locked="0"/>
    </xf>
    <xf numFmtId="0" fontId="2" fillId="0" borderId="1" xfId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20" fontId="5" fillId="3" borderId="1" xfId="1" applyNumberFormat="1" applyFont="1" applyFill="1" applyBorder="1" applyAlignment="1">
      <alignment horizontal="center" vertical="center" wrapText="1"/>
    </xf>
    <xf numFmtId="20" fontId="5" fillId="3" borderId="1" xfId="1" applyNumberFormat="1" applyFont="1" applyFill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/>
    </xf>
    <xf numFmtId="21" fontId="2" fillId="0" borderId="1" xfId="1" applyNumberFormat="1" applyFont="1" applyBorder="1" applyAlignment="1">
      <alignment horizontal="left"/>
    </xf>
    <xf numFmtId="165" fontId="2" fillId="0" borderId="1" xfId="1" applyNumberFormat="1" applyFont="1" applyBorder="1" applyAlignment="1">
      <alignment horizontal="left"/>
    </xf>
    <xf numFmtId="165" fontId="2" fillId="0" borderId="1" xfId="1" applyNumberFormat="1" applyBorder="1" applyAlignment="1"/>
    <xf numFmtId="0" fontId="1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left"/>
    </xf>
    <xf numFmtId="165" fontId="3" fillId="0" borderId="1" xfId="1" applyNumberFormat="1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165" fontId="2" fillId="0" borderId="1" xfId="1" applyNumberFormat="1" applyFont="1" applyBorder="1" applyAlignment="1"/>
    <xf numFmtId="21" fontId="5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vertical="center"/>
    </xf>
    <xf numFmtId="0" fontId="3" fillId="0" borderId="2" xfId="0" applyFont="1" applyBorder="1" applyAlignment="1"/>
    <xf numFmtId="0" fontId="3" fillId="0" borderId="3" xfId="0" applyFont="1" applyBorder="1" applyAlignment="1"/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85725</xdr:rowOff>
    </xdr:from>
    <xdr:to>
      <xdr:col>1</xdr:col>
      <xdr:colOff>1200150</xdr:colOff>
      <xdr:row>7</xdr:row>
      <xdr:rowOff>114300</xdr:rowOff>
    </xdr:to>
    <xdr:pic>
      <xdr:nvPicPr>
        <xdr:cNvPr id="2" name="Picture 15" descr="Aigl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85725"/>
          <a:ext cx="1143000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85725</xdr:rowOff>
    </xdr:from>
    <xdr:to>
      <xdr:col>1</xdr:col>
      <xdr:colOff>1200150</xdr:colOff>
      <xdr:row>7</xdr:row>
      <xdr:rowOff>114300</xdr:rowOff>
    </xdr:to>
    <xdr:pic>
      <xdr:nvPicPr>
        <xdr:cNvPr id="2" name="Picture 15" descr="Aigl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85725"/>
          <a:ext cx="1143000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85725</xdr:rowOff>
    </xdr:from>
    <xdr:to>
      <xdr:col>1</xdr:col>
      <xdr:colOff>1200150</xdr:colOff>
      <xdr:row>7</xdr:row>
      <xdr:rowOff>114300</xdr:rowOff>
    </xdr:to>
    <xdr:pic>
      <xdr:nvPicPr>
        <xdr:cNvPr id="2" name="Picture 15" descr="Aigl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85725"/>
          <a:ext cx="1143000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85725</xdr:rowOff>
    </xdr:from>
    <xdr:to>
      <xdr:col>1</xdr:col>
      <xdr:colOff>1200150</xdr:colOff>
      <xdr:row>7</xdr:row>
      <xdr:rowOff>114300</xdr:rowOff>
    </xdr:to>
    <xdr:pic>
      <xdr:nvPicPr>
        <xdr:cNvPr id="2" name="Picture 15" descr="Aigl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85725"/>
          <a:ext cx="1143000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85725</xdr:rowOff>
    </xdr:from>
    <xdr:to>
      <xdr:col>1</xdr:col>
      <xdr:colOff>1200150</xdr:colOff>
      <xdr:row>7</xdr:row>
      <xdr:rowOff>114300</xdr:rowOff>
    </xdr:to>
    <xdr:pic>
      <xdr:nvPicPr>
        <xdr:cNvPr id="2" name="Picture 15" descr="Aigl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85725"/>
          <a:ext cx="1143000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94"/>
  <sheetViews>
    <sheetView tabSelected="1" zoomScaleNormal="100" workbookViewId="0">
      <selection activeCell="Q58" sqref="Q58"/>
    </sheetView>
  </sheetViews>
  <sheetFormatPr baseColWidth="10" defaultColWidth="11.42578125" defaultRowHeight="12.75" x14ac:dyDescent="0.2"/>
  <cols>
    <col min="1" max="1" width="4.140625" customWidth="1"/>
    <col min="2" max="2" width="23.85546875" customWidth="1"/>
    <col min="3" max="3" width="4.28515625" customWidth="1"/>
    <col min="4" max="4" width="14.85546875" customWidth="1"/>
    <col min="5" max="5" width="5.85546875" style="37" customWidth="1"/>
    <col min="6" max="6" width="5.85546875" style="1" customWidth="1"/>
    <col min="7" max="7" width="5.85546875" style="2" customWidth="1"/>
    <col min="8" max="8" width="5.85546875" style="38" customWidth="1"/>
    <col min="9" max="9" width="5.85546875" style="39" customWidth="1"/>
    <col min="10" max="10" width="7.85546875" style="39" customWidth="1"/>
    <col min="11" max="11" width="5.85546875" style="39" customWidth="1"/>
    <col min="12" max="12" width="7" style="39" customWidth="1"/>
    <col min="13" max="13" width="9.42578125" style="30" customWidth="1"/>
  </cols>
  <sheetData>
    <row r="1" spans="1:17" ht="43.9" customHeight="1" x14ac:dyDescent="0.2">
      <c r="A1" s="99"/>
      <c r="B1" s="99"/>
      <c r="C1" s="123" t="s">
        <v>0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1"/>
      <c r="O1" s="1"/>
      <c r="P1" s="2"/>
      <c r="Q1" s="3"/>
    </row>
    <row r="2" spans="1:17" x14ac:dyDescent="0.2">
      <c r="A2" s="99"/>
      <c r="B2" s="99"/>
      <c r="C2" s="124" t="s">
        <v>1</v>
      </c>
      <c r="D2" s="125"/>
      <c r="E2" s="125"/>
      <c r="F2" s="125"/>
      <c r="G2" s="125"/>
      <c r="H2" s="125"/>
      <c r="I2" s="125"/>
      <c r="J2" s="125"/>
      <c r="K2" s="125"/>
      <c r="L2" s="126" t="s">
        <v>2</v>
      </c>
      <c r="M2" s="97"/>
      <c r="N2" s="1"/>
      <c r="O2" s="1"/>
      <c r="P2" s="2"/>
      <c r="Q2" s="3"/>
    </row>
    <row r="3" spans="1:17" x14ac:dyDescent="0.2">
      <c r="A3" s="99"/>
      <c r="B3" s="99"/>
      <c r="C3" s="127"/>
      <c r="D3" s="128"/>
      <c r="E3" s="128"/>
      <c r="F3" s="128"/>
      <c r="G3" s="128"/>
      <c r="H3" s="128"/>
      <c r="I3" s="128"/>
      <c r="J3" s="128"/>
      <c r="K3" s="128"/>
      <c r="L3" s="128"/>
      <c r="M3" s="99"/>
      <c r="N3" s="1"/>
      <c r="O3" s="1"/>
      <c r="P3" s="2"/>
      <c r="Q3" s="3"/>
    </row>
    <row r="4" spans="1:17" x14ac:dyDescent="0.2">
      <c r="A4" s="99"/>
      <c r="B4" s="99"/>
      <c r="C4" s="125" t="s">
        <v>3</v>
      </c>
      <c r="D4" s="99"/>
      <c r="E4" s="99"/>
      <c r="F4" s="99"/>
      <c r="G4" s="99"/>
      <c r="H4" s="99"/>
      <c r="I4" s="122" t="s">
        <v>4</v>
      </c>
      <c r="J4" s="122"/>
      <c r="K4" s="122"/>
      <c r="L4" s="122"/>
      <c r="M4" s="99"/>
      <c r="N4" s="1"/>
      <c r="O4" s="1"/>
      <c r="P4" s="2"/>
      <c r="Q4" s="3"/>
    </row>
    <row r="5" spans="1:17" x14ac:dyDescent="0.2">
      <c r="A5" s="99"/>
      <c r="B5" s="99"/>
      <c r="C5" s="98" t="s">
        <v>5</v>
      </c>
      <c r="D5" s="99"/>
      <c r="E5" s="99"/>
      <c r="F5" s="99"/>
      <c r="G5" s="99"/>
      <c r="H5" s="99"/>
      <c r="I5" s="129" t="s">
        <v>6</v>
      </c>
      <c r="J5" s="122"/>
      <c r="K5" s="122"/>
      <c r="L5" s="122"/>
      <c r="M5" s="99"/>
      <c r="N5" s="1"/>
      <c r="O5" s="1"/>
      <c r="P5" s="2"/>
      <c r="Q5" s="3"/>
    </row>
    <row r="6" spans="1:17" x14ac:dyDescent="0.2">
      <c r="A6" s="99"/>
      <c r="B6" s="99"/>
      <c r="C6" s="98" t="s">
        <v>7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1"/>
      <c r="O6" s="1"/>
      <c r="P6" s="2"/>
      <c r="Q6" s="3"/>
    </row>
    <row r="7" spans="1:17" x14ac:dyDescent="0.2">
      <c r="A7" s="99"/>
      <c r="B7" s="99"/>
      <c r="C7" s="130" t="s">
        <v>8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1"/>
      <c r="O7" s="1"/>
      <c r="P7" s="2"/>
      <c r="Q7" s="3"/>
    </row>
    <row r="8" spans="1:17" x14ac:dyDescent="0.2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1"/>
      <c r="O8" s="1"/>
      <c r="P8" s="2"/>
      <c r="Q8" s="3"/>
    </row>
    <row r="9" spans="1:17" x14ac:dyDescent="0.2">
      <c r="A9" s="99"/>
      <c r="B9" s="99"/>
      <c r="C9" s="98" t="s">
        <v>9</v>
      </c>
      <c r="D9" s="99"/>
      <c r="E9" s="99"/>
      <c r="F9" s="99"/>
      <c r="G9" s="98" t="s">
        <v>10</v>
      </c>
      <c r="H9" s="99"/>
      <c r="I9" s="99"/>
      <c r="J9" s="99"/>
      <c r="K9" s="99"/>
      <c r="L9" s="99"/>
      <c r="M9" s="99"/>
      <c r="N9" s="1"/>
      <c r="O9" s="1"/>
      <c r="P9" s="2"/>
      <c r="Q9" s="3"/>
    </row>
    <row r="10" spans="1:17" x14ac:dyDescent="0.2">
      <c r="A10" s="120" t="s">
        <v>248</v>
      </c>
      <c r="B10" s="99"/>
      <c r="C10" s="120" t="s">
        <v>11</v>
      </c>
      <c r="D10" s="99"/>
      <c r="E10" s="99"/>
      <c r="F10" s="99"/>
      <c r="G10" s="99"/>
      <c r="H10" s="99"/>
      <c r="I10" s="121" t="s">
        <v>12</v>
      </c>
      <c r="J10" s="122"/>
      <c r="K10" s="122"/>
      <c r="L10" s="122"/>
      <c r="M10" s="99"/>
      <c r="N10" s="1"/>
      <c r="O10" s="1"/>
      <c r="P10" s="2"/>
      <c r="Q10" s="3"/>
    </row>
    <row r="11" spans="1:17" ht="17.45" customHeight="1" x14ac:dyDescent="0.2">
      <c r="A11" s="99" t="s">
        <v>13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"/>
      <c r="O11" s="1"/>
      <c r="P11" s="2"/>
      <c r="Q11" s="3"/>
    </row>
    <row r="12" spans="1:17" s="7" customFormat="1" x14ac:dyDescent="0.2">
      <c r="A12" s="108" t="s">
        <v>14</v>
      </c>
      <c r="B12" s="109" t="s">
        <v>15</v>
      </c>
      <c r="C12" s="110"/>
      <c r="D12" s="109" t="s">
        <v>16</v>
      </c>
      <c r="E12" s="111" t="s">
        <v>17</v>
      </c>
      <c r="F12" s="113" t="s">
        <v>18</v>
      </c>
      <c r="G12" s="113"/>
      <c r="H12" s="114" t="s">
        <v>19</v>
      </c>
      <c r="I12" s="116" t="s">
        <v>20</v>
      </c>
      <c r="J12" s="116"/>
      <c r="K12" s="117" t="s">
        <v>21</v>
      </c>
      <c r="L12" s="117" t="s">
        <v>22</v>
      </c>
      <c r="M12" s="108" t="s">
        <v>23</v>
      </c>
      <c r="N12" s="4"/>
      <c r="O12" s="4"/>
      <c r="P12" s="5"/>
      <c r="Q12" s="6"/>
    </row>
    <row r="13" spans="1:17" s="7" customFormat="1" x14ac:dyDescent="0.2">
      <c r="A13" s="108"/>
      <c r="B13" s="110"/>
      <c r="C13" s="110"/>
      <c r="D13" s="110"/>
      <c r="E13" s="112"/>
      <c r="F13" s="8" t="s">
        <v>24</v>
      </c>
      <c r="G13" s="9" t="s">
        <v>25</v>
      </c>
      <c r="H13" s="115"/>
      <c r="I13" s="10" t="s">
        <v>26</v>
      </c>
      <c r="J13" s="11" t="s">
        <v>27</v>
      </c>
      <c r="K13" s="118"/>
      <c r="L13" s="118"/>
      <c r="M13" s="108"/>
    </row>
    <row r="14" spans="1:17" ht="15.75" x14ac:dyDescent="0.2">
      <c r="A14" s="12">
        <v>91</v>
      </c>
      <c r="B14" s="119" t="s">
        <v>28</v>
      </c>
      <c r="C14" s="119"/>
      <c r="D14" s="13" t="s">
        <v>29</v>
      </c>
      <c r="E14" s="14">
        <v>18</v>
      </c>
      <c r="F14" s="15">
        <v>0</v>
      </c>
      <c r="G14" s="16">
        <v>0</v>
      </c>
      <c r="H14" s="17"/>
      <c r="I14" s="18"/>
      <c r="J14" s="19">
        <v>0.375</v>
      </c>
      <c r="K14" s="20"/>
      <c r="L14" s="20"/>
      <c r="M14" s="12"/>
    </row>
    <row r="15" spans="1:17" x14ac:dyDescent="0.2">
      <c r="A15" s="12">
        <v>91</v>
      </c>
      <c r="B15" s="105" t="s">
        <v>30</v>
      </c>
      <c r="C15" s="105"/>
      <c r="D15" s="13" t="s">
        <v>29</v>
      </c>
      <c r="E15" s="14">
        <v>18</v>
      </c>
      <c r="F15" s="21">
        <v>5</v>
      </c>
      <c r="G15" s="22">
        <f>G14+F15</f>
        <v>5</v>
      </c>
      <c r="H15" s="18">
        <f t="shared" ref="H15:H60" si="0">IF((F15=0),"",F15/E15/24)</f>
        <v>1.1574074074074075E-2</v>
      </c>
      <c r="I15" s="18">
        <f>J14+K14+H15</f>
        <v>0.38657407407407407</v>
      </c>
      <c r="J15" s="20" t="str">
        <f>IF(K15=0,"",I15+K15)</f>
        <v/>
      </c>
      <c r="K15" s="20"/>
      <c r="L15" s="20"/>
      <c r="M15" s="12"/>
    </row>
    <row r="16" spans="1:17" x14ac:dyDescent="0.2">
      <c r="A16" s="12">
        <v>91</v>
      </c>
      <c r="B16" s="105" t="s">
        <v>31</v>
      </c>
      <c r="C16" s="105"/>
      <c r="D16" s="13" t="s">
        <v>29</v>
      </c>
      <c r="E16" s="14">
        <v>18</v>
      </c>
      <c r="F16" s="21">
        <v>5</v>
      </c>
      <c r="G16" s="22">
        <f>G15+F16</f>
        <v>10</v>
      </c>
      <c r="H16" s="18">
        <f t="shared" si="0"/>
        <v>1.1574074074074075E-2</v>
      </c>
      <c r="I16" s="18">
        <f>IF((F16=0),"",I15+K15+H16)</f>
        <v>0.39814814814814814</v>
      </c>
      <c r="J16" s="20" t="str">
        <f>IF(K16=0,"",I16+K16)</f>
        <v/>
      </c>
      <c r="K16" s="20"/>
      <c r="L16" s="20"/>
      <c r="M16" s="23"/>
    </row>
    <row r="17" spans="1:13" x14ac:dyDescent="0.2">
      <c r="A17" s="12">
        <v>77</v>
      </c>
      <c r="B17" s="105" t="s">
        <v>32</v>
      </c>
      <c r="C17" s="105"/>
      <c r="D17" s="13" t="s">
        <v>33</v>
      </c>
      <c r="E17" s="14">
        <v>22.5</v>
      </c>
      <c r="F17" s="21">
        <v>5</v>
      </c>
      <c r="G17" s="22">
        <f>IF(F17="","",F17+G16)</f>
        <v>15</v>
      </c>
      <c r="H17" s="18">
        <f t="shared" si="0"/>
        <v>9.2592592592592587E-3</v>
      </c>
      <c r="I17" s="18">
        <f>IF((F17=0),"",I16+K16+H17)</f>
        <v>0.40740740740740738</v>
      </c>
      <c r="J17" s="20" t="str">
        <f>IF(K17=0,"",I17+K17)</f>
        <v/>
      </c>
      <c r="K17" s="20"/>
      <c r="L17" s="20"/>
      <c r="M17" s="12"/>
    </row>
    <row r="18" spans="1:13" x14ac:dyDescent="0.2">
      <c r="A18" s="12">
        <v>77</v>
      </c>
      <c r="B18" s="105" t="s">
        <v>34</v>
      </c>
      <c r="C18" s="105"/>
      <c r="D18" s="13" t="s">
        <v>35</v>
      </c>
      <c r="E18" s="14">
        <v>22.5</v>
      </c>
      <c r="F18" s="21">
        <v>5</v>
      </c>
      <c r="G18" s="22">
        <f>IF(F18="","",F18+G17)</f>
        <v>20</v>
      </c>
      <c r="H18" s="18">
        <f t="shared" si="0"/>
        <v>9.2592592592592587E-3</v>
      </c>
      <c r="I18" s="18">
        <f>IF((F18=0),"",I17+K17+H18)</f>
        <v>0.41666666666666663</v>
      </c>
      <c r="J18" s="20"/>
      <c r="K18" s="20"/>
      <c r="L18" s="20"/>
      <c r="M18" s="23"/>
    </row>
    <row r="19" spans="1:13" x14ac:dyDescent="0.2">
      <c r="A19" s="12">
        <v>77</v>
      </c>
      <c r="B19" s="106" t="s">
        <v>36</v>
      </c>
      <c r="C19" s="107"/>
      <c r="D19" s="13" t="s">
        <v>37</v>
      </c>
      <c r="E19" s="14">
        <v>22.5</v>
      </c>
      <c r="F19" s="21">
        <v>6</v>
      </c>
      <c r="G19" s="22">
        <f>IF(F19="","",F19+G18)</f>
        <v>26</v>
      </c>
      <c r="H19" s="18">
        <f t="shared" si="0"/>
        <v>1.1111111111111112E-2</v>
      </c>
      <c r="I19" s="18">
        <f>IF((F19=0),"",I18+K18+H19)</f>
        <v>0.42777777777777776</v>
      </c>
      <c r="J19" s="20"/>
      <c r="K19" s="20"/>
      <c r="L19" s="20"/>
      <c r="M19" s="12"/>
    </row>
    <row r="20" spans="1:13" x14ac:dyDescent="0.2">
      <c r="A20" s="12">
        <v>77</v>
      </c>
      <c r="B20" s="106" t="s">
        <v>38</v>
      </c>
      <c r="C20" s="107"/>
      <c r="D20" s="24" t="s">
        <v>37</v>
      </c>
      <c r="E20" s="14">
        <v>22.5</v>
      </c>
      <c r="F20" s="21">
        <v>4</v>
      </c>
      <c r="G20" s="22">
        <f t="shared" ref="G20:G26" si="1">IF(F20="","",F20+G19)</f>
        <v>30</v>
      </c>
      <c r="H20" s="18">
        <f t="shared" si="0"/>
        <v>7.4074074074074077E-3</v>
      </c>
      <c r="I20" s="18">
        <f t="shared" ref="I20:I26" si="2">IF((F20=0),"",I19+K19+H20)</f>
        <v>0.43518518518518517</v>
      </c>
      <c r="J20" s="20"/>
      <c r="K20" s="20"/>
      <c r="L20" s="20"/>
      <c r="M20" s="12"/>
    </row>
    <row r="21" spans="1:13" x14ac:dyDescent="0.2">
      <c r="A21" s="12">
        <v>77</v>
      </c>
      <c r="B21" s="106" t="s">
        <v>39</v>
      </c>
      <c r="C21" s="107"/>
      <c r="D21" s="24" t="s">
        <v>37</v>
      </c>
      <c r="E21" s="14">
        <v>22.5</v>
      </c>
      <c r="F21" s="21">
        <v>6</v>
      </c>
      <c r="G21" s="22">
        <f t="shared" si="1"/>
        <v>36</v>
      </c>
      <c r="H21" s="18">
        <f t="shared" si="0"/>
        <v>1.1111111111111112E-2</v>
      </c>
      <c r="I21" s="18">
        <f t="shared" si="2"/>
        <v>0.4462962962962963</v>
      </c>
      <c r="J21" s="20"/>
      <c r="K21" s="20"/>
      <c r="L21" s="20"/>
      <c r="M21" s="12"/>
    </row>
    <row r="22" spans="1:13" x14ac:dyDescent="0.2">
      <c r="A22" s="12">
        <v>77</v>
      </c>
      <c r="B22" s="100" t="s">
        <v>40</v>
      </c>
      <c r="C22" s="101"/>
      <c r="D22" s="13" t="s">
        <v>37</v>
      </c>
      <c r="E22" s="14">
        <v>22.5</v>
      </c>
      <c r="F22" s="21">
        <v>3</v>
      </c>
      <c r="G22" s="22">
        <f t="shared" si="1"/>
        <v>39</v>
      </c>
      <c r="H22" s="18">
        <f t="shared" si="0"/>
        <v>5.5555555555555558E-3</v>
      </c>
      <c r="I22" s="18">
        <f t="shared" si="2"/>
        <v>0.45185185185185184</v>
      </c>
      <c r="J22" s="20"/>
      <c r="K22" s="20"/>
      <c r="L22" s="20"/>
      <c r="M22" s="12"/>
    </row>
    <row r="23" spans="1:13" x14ac:dyDescent="0.2">
      <c r="A23" s="12">
        <v>77</v>
      </c>
      <c r="B23" s="98" t="s">
        <v>41</v>
      </c>
      <c r="C23" s="99"/>
      <c r="D23" s="13" t="s">
        <v>42</v>
      </c>
      <c r="E23" s="14">
        <v>22.5</v>
      </c>
      <c r="F23" s="21">
        <v>3</v>
      </c>
      <c r="G23" s="22">
        <f t="shared" si="1"/>
        <v>42</v>
      </c>
      <c r="H23" s="18">
        <f t="shared" si="0"/>
        <v>5.5555555555555558E-3</v>
      </c>
      <c r="I23" s="18">
        <f t="shared" si="2"/>
        <v>0.45740740740740737</v>
      </c>
      <c r="J23" s="20"/>
      <c r="K23" s="20"/>
      <c r="L23" s="20"/>
      <c r="M23" s="12"/>
    </row>
    <row r="24" spans="1:13" x14ac:dyDescent="0.2">
      <c r="A24" s="12">
        <v>77</v>
      </c>
      <c r="B24" s="102" t="s">
        <v>43</v>
      </c>
      <c r="C24" s="103"/>
      <c r="D24" s="13" t="s">
        <v>37</v>
      </c>
      <c r="E24" s="14">
        <v>22.5</v>
      </c>
      <c r="F24" s="21">
        <v>1</v>
      </c>
      <c r="G24" s="22">
        <f t="shared" si="1"/>
        <v>43</v>
      </c>
      <c r="H24" s="18">
        <f t="shared" si="0"/>
        <v>1.8518518518518519E-3</v>
      </c>
      <c r="I24" s="18">
        <f t="shared" si="2"/>
        <v>0.4592592592592592</v>
      </c>
      <c r="J24" s="20"/>
      <c r="K24" s="20"/>
      <c r="L24" s="20"/>
      <c r="M24" s="12"/>
    </row>
    <row r="25" spans="1:13" x14ac:dyDescent="0.2">
      <c r="A25" s="12">
        <v>77</v>
      </c>
      <c r="B25" s="102" t="s">
        <v>44</v>
      </c>
      <c r="C25" s="103"/>
      <c r="D25" s="13" t="s">
        <v>45</v>
      </c>
      <c r="E25" s="14">
        <v>22.5</v>
      </c>
      <c r="F25" s="21">
        <v>4</v>
      </c>
      <c r="G25" s="22">
        <f t="shared" si="1"/>
        <v>47</v>
      </c>
      <c r="H25" s="18">
        <f t="shared" si="0"/>
        <v>7.4074074074074077E-3</v>
      </c>
      <c r="I25" s="18">
        <f t="shared" si="2"/>
        <v>0.46666666666666662</v>
      </c>
      <c r="J25" s="20"/>
      <c r="K25" s="20"/>
      <c r="L25" s="20"/>
      <c r="M25" s="12"/>
    </row>
    <row r="26" spans="1:13" x14ac:dyDescent="0.2">
      <c r="A26" s="12">
        <v>77</v>
      </c>
      <c r="B26" s="97" t="s">
        <v>46</v>
      </c>
      <c r="C26" s="97"/>
      <c r="D26" s="12"/>
      <c r="E26" s="14">
        <v>22.5</v>
      </c>
      <c r="F26" s="21">
        <v>5</v>
      </c>
      <c r="G26" s="22">
        <f t="shared" si="1"/>
        <v>52</v>
      </c>
      <c r="H26" s="18">
        <f t="shared" si="0"/>
        <v>9.2592592592592587E-3</v>
      </c>
      <c r="I26" s="18">
        <f t="shared" si="2"/>
        <v>0.47592592592592586</v>
      </c>
      <c r="J26" s="20"/>
      <c r="K26" s="20">
        <v>1.0416666666666666E-2</v>
      </c>
      <c r="L26" s="25">
        <f>I26-J14</f>
        <v>0.10092592592592586</v>
      </c>
      <c r="M26" s="12"/>
    </row>
    <row r="27" spans="1:13" x14ac:dyDescent="0.2">
      <c r="A27" s="12">
        <v>77</v>
      </c>
      <c r="B27" s="97" t="s">
        <v>46</v>
      </c>
      <c r="C27" s="97"/>
      <c r="D27" s="13" t="s">
        <v>45</v>
      </c>
      <c r="E27" s="14"/>
      <c r="F27" s="21"/>
      <c r="G27" s="22"/>
      <c r="H27" s="18"/>
      <c r="I27" s="18"/>
      <c r="J27" s="26">
        <f>I26+K26</f>
        <v>0.48634259259259255</v>
      </c>
      <c r="K27" s="20"/>
      <c r="L27" s="20"/>
      <c r="M27" s="12"/>
    </row>
    <row r="28" spans="1:13" x14ac:dyDescent="0.2">
      <c r="A28" s="12">
        <v>77</v>
      </c>
      <c r="B28" s="102" t="s">
        <v>47</v>
      </c>
      <c r="C28" s="104"/>
      <c r="D28" s="13" t="s">
        <v>48</v>
      </c>
      <c r="E28" s="14">
        <v>22.5</v>
      </c>
      <c r="F28" s="21">
        <v>2</v>
      </c>
      <c r="G28" s="22">
        <f>IF(F28="","",F28+G26)</f>
        <v>54</v>
      </c>
      <c r="H28" s="18">
        <f t="shared" si="0"/>
        <v>3.7037037037037038E-3</v>
      </c>
      <c r="I28" s="18">
        <f>IF((F28=0),"",I26+K26+H28)</f>
        <v>0.49004629629629626</v>
      </c>
      <c r="J28" s="20"/>
      <c r="K28" s="20"/>
      <c r="L28" s="20"/>
      <c r="M28" s="23"/>
    </row>
    <row r="29" spans="1:13" x14ac:dyDescent="0.2">
      <c r="A29" s="12">
        <v>77</v>
      </c>
      <c r="B29" s="102" t="s">
        <v>49</v>
      </c>
      <c r="C29" s="104"/>
      <c r="D29" s="13" t="s">
        <v>50</v>
      </c>
      <c r="E29" s="14">
        <v>22.5</v>
      </c>
      <c r="F29" s="21">
        <v>5</v>
      </c>
      <c r="G29" s="22">
        <f t="shared" ref="G29:G60" si="3">IF(F29="","",F29+G28)</f>
        <v>59</v>
      </c>
      <c r="H29" s="18">
        <f t="shared" si="0"/>
        <v>9.2592592592592587E-3</v>
      </c>
      <c r="I29" s="18">
        <f t="shared" ref="I29:I60" si="4">IF((F29=0),"",I28+K28+H29)</f>
        <v>0.4993055555555555</v>
      </c>
      <c r="J29" s="20"/>
      <c r="K29" s="20"/>
      <c r="L29" s="20"/>
      <c r="M29" s="23"/>
    </row>
    <row r="30" spans="1:13" x14ac:dyDescent="0.2">
      <c r="A30" s="12">
        <v>77</v>
      </c>
      <c r="B30" s="102" t="s">
        <v>51</v>
      </c>
      <c r="C30" s="104"/>
      <c r="D30" s="13" t="s">
        <v>52</v>
      </c>
      <c r="E30" s="14">
        <v>22.5</v>
      </c>
      <c r="F30" s="21">
        <v>12</v>
      </c>
      <c r="G30" s="22">
        <f t="shared" si="3"/>
        <v>71</v>
      </c>
      <c r="H30" s="18">
        <f t="shared" si="0"/>
        <v>2.2222222222222223E-2</v>
      </c>
      <c r="I30" s="18">
        <f t="shared" si="4"/>
        <v>0.5215277777777777</v>
      </c>
      <c r="J30" s="20"/>
      <c r="K30" s="20"/>
      <c r="L30" s="20"/>
      <c r="M30" s="12"/>
    </row>
    <row r="31" spans="1:13" x14ac:dyDescent="0.2">
      <c r="A31" s="12">
        <v>77</v>
      </c>
      <c r="B31" s="102" t="s">
        <v>53</v>
      </c>
      <c r="C31" s="103"/>
      <c r="D31" s="13" t="s">
        <v>54</v>
      </c>
      <c r="E31" s="14">
        <v>22.5</v>
      </c>
      <c r="F31" s="21">
        <v>5</v>
      </c>
      <c r="G31" s="22">
        <f t="shared" si="3"/>
        <v>76</v>
      </c>
      <c r="H31" s="18">
        <f t="shared" si="0"/>
        <v>9.2592592592592587E-3</v>
      </c>
      <c r="I31" s="18">
        <f t="shared" si="4"/>
        <v>0.530787037037037</v>
      </c>
      <c r="J31" s="20"/>
      <c r="K31" s="20"/>
      <c r="L31" s="20"/>
      <c r="M31" s="12"/>
    </row>
    <row r="32" spans="1:13" x14ac:dyDescent="0.2">
      <c r="A32" s="12">
        <v>77</v>
      </c>
      <c r="B32" s="98" t="s">
        <v>55</v>
      </c>
      <c r="C32" s="98"/>
      <c r="D32" s="13" t="s">
        <v>56</v>
      </c>
      <c r="E32" s="14">
        <v>22.5</v>
      </c>
      <c r="F32" s="21">
        <v>6</v>
      </c>
      <c r="G32" s="22">
        <f t="shared" si="3"/>
        <v>82</v>
      </c>
      <c r="H32" s="18">
        <f t="shared" si="0"/>
        <v>1.1111111111111112E-2</v>
      </c>
      <c r="I32" s="18">
        <f t="shared" si="4"/>
        <v>0.54189814814814807</v>
      </c>
      <c r="J32" s="20"/>
      <c r="K32" s="26"/>
      <c r="L32" s="25"/>
      <c r="M32" s="23" t="s">
        <v>57</v>
      </c>
    </row>
    <row r="33" spans="1:13" x14ac:dyDescent="0.2">
      <c r="A33" s="27">
        <v>45</v>
      </c>
      <c r="B33" s="102" t="s">
        <v>58</v>
      </c>
      <c r="C33" s="103"/>
      <c r="D33" s="13" t="s">
        <v>59</v>
      </c>
      <c r="E33" s="14">
        <v>22.5</v>
      </c>
      <c r="F33" s="21">
        <v>9</v>
      </c>
      <c r="G33" s="22">
        <f>IF(F33="","",F33+G32)</f>
        <v>91</v>
      </c>
      <c r="H33" s="18">
        <f t="shared" si="0"/>
        <v>1.6666666666666666E-2</v>
      </c>
      <c r="I33" s="18">
        <f>IF((F33=0),"",I32+K32+H33)</f>
        <v>0.55856481481481479</v>
      </c>
      <c r="J33" s="20"/>
      <c r="K33" s="20"/>
      <c r="L33" s="20"/>
      <c r="M33" s="12"/>
    </row>
    <row r="34" spans="1:13" x14ac:dyDescent="0.2">
      <c r="A34" s="27">
        <v>45</v>
      </c>
      <c r="B34" s="102" t="s">
        <v>60</v>
      </c>
      <c r="C34" s="103"/>
      <c r="D34" s="13" t="s">
        <v>61</v>
      </c>
      <c r="E34" s="14">
        <v>22.5</v>
      </c>
      <c r="F34" s="21">
        <v>3</v>
      </c>
      <c r="G34" s="22">
        <f>G33+F34</f>
        <v>94</v>
      </c>
      <c r="H34" s="18">
        <f t="shared" si="0"/>
        <v>5.5555555555555558E-3</v>
      </c>
      <c r="I34" s="18">
        <f t="shared" si="4"/>
        <v>0.56412037037037033</v>
      </c>
      <c r="J34" s="20"/>
      <c r="K34" s="20"/>
      <c r="L34" s="20"/>
      <c r="M34" s="12"/>
    </row>
    <row r="35" spans="1:13" x14ac:dyDescent="0.2">
      <c r="A35" s="27">
        <v>45</v>
      </c>
      <c r="B35" s="97" t="s">
        <v>62</v>
      </c>
      <c r="C35" s="97"/>
      <c r="D35" s="12"/>
      <c r="E35" s="14">
        <v>22.5</v>
      </c>
      <c r="F35" s="21">
        <v>9</v>
      </c>
      <c r="G35" s="22">
        <f>G34+F35</f>
        <v>103</v>
      </c>
      <c r="H35" s="18">
        <f t="shared" si="0"/>
        <v>1.6666666666666666E-2</v>
      </c>
      <c r="I35" s="18">
        <f t="shared" si="4"/>
        <v>0.58078703703703705</v>
      </c>
      <c r="J35" s="20"/>
      <c r="K35" s="26">
        <v>5.2083333333333336E-2</v>
      </c>
      <c r="L35" s="25">
        <f>I35-J27</f>
        <v>9.4444444444444497E-2</v>
      </c>
      <c r="M35" s="12"/>
    </row>
    <row r="36" spans="1:13" x14ac:dyDescent="0.2">
      <c r="A36" s="27">
        <v>45</v>
      </c>
      <c r="B36" s="97" t="s">
        <v>62</v>
      </c>
      <c r="C36" s="97"/>
      <c r="D36" s="13" t="s">
        <v>64</v>
      </c>
      <c r="E36" s="14"/>
      <c r="F36" s="21"/>
      <c r="G36" s="22" t="str">
        <f t="shared" si="3"/>
        <v/>
      </c>
      <c r="H36" s="18" t="str">
        <f t="shared" si="0"/>
        <v/>
      </c>
      <c r="I36" s="18" t="str">
        <f t="shared" si="4"/>
        <v/>
      </c>
      <c r="J36" s="20">
        <f>I35+K35</f>
        <v>0.63287037037037042</v>
      </c>
      <c r="K36" s="20"/>
      <c r="L36" s="20"/>
      <c r="M36" s="12"/>
    </row>
    <row r="37" spans="1:13" x14ac:dyDescent="0.2">
      <c r="A37" s="27">
        <v>45</v>
      </c>
      <c r="B37" s="98" t="s">
        <v>65</v>
      </c>
      <c r="C37" s="99"/>
      <c r="D37" s="13" t="s">
        <v>64</v>
      </c>
      <c r="E37" s="14">
        <v>22.5</v>
      </c>
      <c r="F37" s="21">
        <v>10</v>
      </c>
      <c r="G37" s="22">
        <f>IF(F37="","",F37+G35)</f>
        <v>113</v>
      </c>
      <c r="H37" s="18">
        <f t="shared" si="0"/>
        <v>1.8518518518518517E-2</v>
      </c>
      <c r="I37" s="18">
        <f>IF((F37=0),"",I35+K35+H37)</f>
        <v>0.65138888888888891</v>
      </c>
      <c r="J37" s="20"/>
      <c r="K37" s="20"/>
      <c r="L37" s="20"/>
      <c r="M37" s="12"/>
    </row>
    <row r="38" spans="1:13" x14ac:dyDescent="0.2">
      <c r="A38" s="27">
        <v>45</v>
      </c>
      <c r="B38" s="98" t="s">
        <v>66</v>
      </c>
      <c r="C38" s="99"/>
      <c r="D38" s="13" t="s">
        <v>74</v>
      </c>
      <c r="E38" s="14">
        <v>22.5</v>
      </c>
      <c r="F38" s="21">
        <v>4</v>
      </c>
      <c r="G38" s="22">
        <f t="shared" si="3"/>
        <v>117</v>
      </c>
      <c r="H38" s="18">
        <f t="shared" si="0"/>
        <v>7.4074074074074077E-3</v>
      </c>
      <c r="I38" s="18">
        <f t="shared" si="4"/>
        <v>0.65879629629629632</v>
      </c>
      <c r="J38" s="20"/>
      <c r="K38" s="20"/>
      <c r="L38" s="20"/>
      <c r="M38" s="12"/>
    </row>
    <row r="39" spans="1:13" x14ac:dyDescent="0.2">
      <c r="A39" s="27">
        <v>89</v>
      </c>
      <c r="B39" s="102" t="s">
        <v>73</v>
      </c>
      <c r="C39" s="104"/>
      <c r="D39" s="13" t="s">
        <v>75</v>
      </c>
      <c r="E39" s="14">
        <v>22.5</v>
      </c>
      <c r="F39" s="21">
        <v>8</v>
      </c>
      <c r="G39" s="22">
        <f t="shared" si="3"/>
        <v>125</v>
      </c>
      <c r="H39" s="18">
        <f t="shared" si="0"/>
        <v>1.4814814814814815E-2</v>
      </c>
      <c r="I39" s="18">
        <f t="shared" si="4"/>
        <v>0.67361111111111116</v>
      </c>
      <c r="J39" s="20"/>
      <c r="K39" s="20"/>
      <c r="L39" s="20"/>
      <c r="M39" s="12"/>
    </row>
    <row r="40" spans="1:13" x14ac:dyDescent="0.2">
      <c r="A40" s="27">
        <v>89</v>
      </c>
      <c r="B40" s="102" t="s">
        <v>67</v>
      </c>
      <c r="C40" s="104"/>
      <c r="D40" s="13" t="s">
        <v>70</v>
      </c>
      <c r="E40" s="14">
        <v>22.5</v>
      </c>
      <c r="F40" s="21">
        <v>5</v>
      </c>
      <c r="G40" s="22">
        <f t="shared" si="3"/>
        <v>130</v>
      </c>
      <c r="H40" s="18">
        <f t="shared" si="0"/>
        <v>9.2592592592592587E-3</v>
      </c>
      <c r="I40" s="18">
        <f t="shared" si="4"/>
        <v>0.68287037037037046</v>
      </c>
      <c r="J40" s="20"/>
      <c r="K40" s="20"/>
      <c r="L40" s="20"/>
      <c r="M40" s="12"/>
    </row>
    <row r="41" spans="1:13" x14ac:dyDescent="0.2">
      <c r="A41" s="27">
        <v>89</v>
      </c>
      <c r="B41" s="100" t="s">
        <v>68</v>
      </c>
      <c r="C41" s="101"/>
      <c r="D41" s="13" t="s">
        <v>71</v>
      </c>
      <c r="E41" s="14">
        <v>22.5</v>
      </c>
      <c r="F41" s="21">
        <v>6</v>
      </c>
      <c r="G41" s="22">
        <f t="shared" si="3"/>
        <v>136</v>
      </c>
      <c r="H41" s="18">
        <f t="shared" si="0"/>
        <v>1.1111111111111112E-2</v>
      </c>
      <c r="I41" s="18">
        <f t="shared" si="4"/>
        <v>0.69398148148148153</v>
      </c>
      <c r="J41" s="20"/>
      <c r="K41" s="20"/>
      <c r="L41" s="20"/>
      <c r="M41" s="12"/>
    </row>
    <row r="42" spans="1:13" x14ac:dyDescent="0.2">
      <c r="A42" s="27">
        <v>89</v>
      </c>
      <c r="B42" s="97" t="s">
        <v>69</v>
      </c>
      <c r="C42" s="97"/>
      <c r="D42" s="12"/>
      <c r="E42" s="14">
        <v>22.5</v>
      </c>
      <c r="F42" s="21">
        <v>13</v>
      </c>
      <c r="G42" s="22">
        <f t="shared" si="3"/>
        <v>149</v>
      </c>
      <c r="H42" s="18">
        <f t="shared" si="0"/>
        <v>2.4074074074074071E-2</v>
      </c>
      <c r="I42" s="18">
        <f t="shared" si="4"/>
        <v>0.71805555555555556</v>
      </c>
      <c r="J42" s="20"/>
      <c r="K42" s="20">
        <v>1.0416666666666666E-2</v>
      </c>
      <c r="L42" s="25">
        <f>I42-J36</f>
        <v>8.5185185185185142E-2</v>
      </c>
      <c r="M42" s="12"/>
    </row>
    <row r="43" spans="1:13" x14ac:dyDescent="0.2">
      <c r="A43" s="27">
        <v>89</v>
      </c>
      <c r="B43" s="97" t="s">
        <v>69</v>
      </c>
      <c r="C43" s="97"/>
      <c r="D43" s="13" t="s">
        <v>76</v>
      </c>
      <c r="E43" s="14"/>
      <c r="F43" s="21"/>
      <c r="G43" s="22" t="str">
        <f t="shared" si="3"/>
        <v/>
      </c>
      <c r="H43" s="18" t="str">
        <f t="shared" si="0"/>
        <v/>
      </c>
      <c r="I43" s="18" t="str">
        <f t="shared" si="4"/>
        <v/>
      </c>
      <c r="J43" s="20">
        <f>I42+K42</f>
        <v>0.72847222222222219</v>
      </c>
      <c r="K43" s="20"/>
      <c r="L43" s="20"/>
      <c r="M43" s="12"/>
    </row>
    <row r="44" spans="1:13" x14ac:dyDescent="0.2">
      <c r="A44" s="27">
        <v>89</v>
      </c>
      <c r="B44" s="98" t="s">
        <v>77</v>
      </c>
      <c r="C44" s="99"/>
      <c r="D44" s="13" t="s">
        <v>76</v>
      </c>
      <c r="E44" s="14">
        <v>22.5</v>
      </c>
      <c r="F44" s="21">
        <v>9</v>
      </c>
      <c r="G44" s="22">
        <f>IF(F44="","",F44+G42)</f>
        <v>158</v>
      </c>
      <c r="H44" s="18">
        <f t="shared" si="0"/>
        <v>1.6666666666666666E-2</v>
      </c>
      <c r="I44" s="18">
        <f>IF((F44=0),"",I42+K42+H44)</f>
        <v>0.74513888888888891</v>
      </c>
      <c r="J44" s="20"/>
      <c r="K44" s="20"/>
      <c r="L44" s="20"/>
      <c r="M44" s="12"/>
    </row>
    <row r="45" spans="1:13" x14ac:dyDescent="0.2">
      <c r="A45" s="27">
        <v>89</v>
      </c>
      <c r="B45" s="98" t="s">
        <v>78</v>
      </c>
      <c r="C45" s="99"/>
      <c r="D45" s="13" t="s">
        <v>80</v>
      </c>
      <c r="E45" s="14">
        <v>22.5</v>
      </c>
      <c r="F45" s="21">
        <v>7</v>
      </c>
      <c r="G45" s="22">
        <f t="shared" si="3"/>
        <v>165</v>
      </c>
      <c r="H45" s="18">
        <f t="shared" si="0"/>
        <v>1.2962962962962963E-2</v>
      </c>
      <c r="I45" s="18">
        <f t="shared" si="4"/>
        <v>0.75810185185185186</v>
      </c>
      <c r="J45" s="20"/>
      <c r="K45" s="20"/>
      <c r="L45" s="20"/>
      <c r="M45" s="12"/>
    </row>
    <row r="46" spans="1:13" x14ac:dyDescent="0.2">
      <c r="A46" s="27">
        <v>89</v>
      </c>
      <c r="B46" s="98" t="s">
        <v>79</v>
      </c>
      <c r="C46" s="99"/>
      <c r="D46" s="13" t="s">
        <v>86</v>
      </c>
      <c r="E46" s="14">
        <v>22.5</v>
      </c>
      <c r="F46" s="21">
        <v>10</v>
      </c>
      <c r="G46" s="22">
        <f t="shared" si="3"/>
        <v>175</v>
      </c>
      <c r="H46" s="18">
        <f t="shared" si="0"/>
        <v>1.8518518518518517E-2</v>
      </c>
      <c r="I46" s="18">
        <f t="shared" si="4"/>
        <v>0.77662037037037035</v>
      </c>
      <c r="J46" s="20"/>
      <c r="K46" s="20"/>
      <c r="L46" s="20"/>
      <c r="M46" s="12"/>
    </row>
    <row r="47" spans="1:13" x14ac:dyDescent="0.2">
      <c r="A47" s="27">
        <v>10</v>
      </c>
      <c r="B47" s="97" t="s">
        <v>81</v>
      </c>
      <c r="C47" s="97"/>
      <c r="D47" s="13"/>
      <c r="E47" s="14">
        <v>22.5</v>
      </c>
      <c r="F47" s="21">
        <v>11</v>
      </c>
      <c r="G47" s="22">
        <f t="shared" si="3"/>
        <v>186</v>
      </c>
      <c r="H47" s="18">
        <f t="shared" si="0"/>
        <v>2.0370370370370369E-2</v>
      </c>
      <c r="I47" s="18">
        <f t="shared" si="4"/>
        <v>0.79699074074074072</v>
      </c>
      <c r="J47" s="20"/>
      <c r="K47" s="20">
        <v>1.0416666666666666E-2</v>
      </c>
      <c r="L47" s="25">
        <f>I47-J43</f>
        <v>6.8518518518518534E-2</v>
      </c>
      <c r="M47" s="12"/>
    </row>
    <row r="48" spans="1:13" x14ac:dyDescent="0.2">
      <c r="A48" s="27">
        <v>10</v>
      </c>
      <c r="B48" s="97" t="s">
        <v>81</v>
      </c>
      <c r="C48" s="97"/>
      <c r="D48" s="13" t="s">
        <v>88</v>
      </c>
      <c r="E48" s="14"/>
      <c r="F48" s="21"/>
      <c r="G48" s="22" t="str">
        <f t="shared" ref="G48" si="5">IF(F48="","",F48+G47)</f>
        <v/>
      </c>
      <c r="H48" s="18" t="str">
        <f t="shared" ref="H48:H52" si="6">IF((F48=0),"",F48/E48/24)</f>
        <v/>
      </c>
      <c r="I48" s="18" t="str">
        <f t="shared" ref="I48" si="7">IF((F48=0),"",I47+K47+H48)</f>
        <v/>
      </c>
      <c r="J48" s="20">
        <f>I47+K47</f>
        <v>0.80740740740740735</v>
      </c>
      <c r="K48" s="20"/>
      <c r="L48" s="20"/>
      <c r="M48" s="12"/>
    </row>
    <row r="49" spans="1:15" x14ac:dyDescent="0.2">
      <c r="A49" s="27">
        <v>10</v>
      </c>
      <c r="B49" s="98" t="s">
        <v>82</v>
      </c>
      <c r="C49" s="99"/>
      <c r="D49" s="13" t="s">
        <v>87</v>
      </c>
      <c r="E49" s="14">
        <v>22.5</v>
      </c>
      <c r="F49" s="21">
        <v>5</v>
      </c>
      <c r="G49" s="22">
        <f>IF(F49="","",F49+G47)</f>
        <v>191</v>
      </c>
      <c r="H49" s="18">
        <f t="shared" si="6"/>
        <v>9.2592592592592587E-3</v>
      </c>
      <c r="I49" s="18">
        <f>IF((F49=0),"",I47+K47+H49)</f>
        <v>0.81666666666666665</v>
      </c>
      <c r="J49" s="20"/>
      <c r="K49" s="20"/>
      <c r="L49" s="20"/>
      <c r="M49" s="23"/>
    </row>
    <row r="50" spans="1:15" x14ac:dyDescent="0.2">
      <c r="A50" s="27">
        <v>10</v>
      </c>
      <c r="B50" s="98" t="s">
        <v>83</v>
      </c>
      <c r="C50" s="99"/>
      <c r="D50" s="13" t="s">
        <v>87</v>
      </c>
      <c r="E50" s="14">
        <v>22.5</v>
      </c>
      <c r="F50" s="21">
        <v>9</v>
      </c>
      <c r="G50" s="22">
        <f t="shared" ref="G50:G52" si="8">IF(F50="","",F50+G49)</f>
        <v>200</v>
      </c>
      <c r="H50" s="18">
        <f t="shared" si="6"/>
        <v>1.6666666666666666E-2</v>
      </c>
      <c r="I50" s="18">
        <f t="shared" ref="I50:I52" si="9">IF((F50=0),"",I49+K49+H50)</f>
        <v>0.83333333333333337</v>
      </c>
      <c r="J50" s="20"/>
      <c r="K50" s="20"/>
      <c r="L50" s="20"/>
      <c r="M50" s="23"/>
    </row>
    <row r="51" spans="1:15" x14ac:dyDescent="0.2">
      <c r="A51" s="27">
        <v>10</v>
      </c>
      <c r="B51" s="98" t="s">
        <v>84</v>
      </c>
      <c r="C51" s="99"/>
      <c r="D51" s="13" t="s">
        <v>87</v>
      </c>
      <c r="E51" s="14">
        <v>22.5</v>
      </c>
      <c r="F51" s="21">
        <v>5</v>
      </c>
      <c r="G51" s="22">
        <f t="shared" si="8"/>
        <v>205</v>
      </c>
      <c r="H51" s="18">
        <f t="shared" si="6"/>
        <v>9.2592592592592587E-3</v>
      </c>
      <c r="I51" s="18">
        <f t="shared" si="9"/>
        <v>0.84259259259259267</v>
      </c>
      <c r="J51" s="20"/>
      <c r="K51" s="20"/>
      <c r="L51" s="20"/>
      <c r="M51" s="12"/>
    </row>
    <row r="52" spans="1:15" x14ac:dyDescent="0.2">
      <c r="A52" s="27">
        <v>10</v>
      </c>
      <c r="B52" s="97" t="s">
        <v>85</v>
      </c>
      <c r="C52" s="97"/>
      <c r="D52" s="13"/>
      <c r="E52" s="14">
        <v>22.5</v>
      </c>
      <c r="F52" s="21">
        <v>6</v>
      </c>
      <c r="G52" s="22">
        <f t="shared" si="8"/>
        <v>211</v>
      </c>
      <c r="H52" s="18">
        <f t="shared" si="6"/>
        <v>1.1111111111111112E-2</v>
      </c>
      <c r="I52" s="18">
        <f t="shared" si="9"/>
        <v>0.85370370370370374</v>
      </c>
      <c r="J52" s="20"/>
      <c r="K52" s="20">
        <v>5.2083333333333336E-2</v>
      </c>
      <c r="L52" s="25">
        <f>I52-J48</f>
        <v>4.6296296296296391E-2</v>
      </c>
      <c r="M52" s="23"/>
    </row>
    <row r="53" spans="1:15" x14ac:dyDescent="0.2">
      <c r="A53" s="27">
        <v>10</v>
      </c>
      <c r="B53" s="97" t="s">
        <v>85</v>
      </c>
      <c r="C53" s="97"/>
      <c r="D53" s="13" t="s">
        <v>91</v>
      </c>
      <c r="E53" s="14"/>
      <c r="F53" s="21"/>
      <c r="G53" s="22"/>
      <c r="H53" s="18"/>
      <c r="I53" s="18"/>
      <c r="J53" s="20">
        <f>I52+K52</f>
        <v>0.90578703703703711</v>
      </c>
      <c r="K53" s="20"/>
      <c r="L53" s="20"/>
      <c r="M53" s="23"/>
    </row>
    <row r="54" spans="1:15" x14ac:dyDescent="0.2">
      <c r="A54" s="27">
        <v>10</v>
      </c>
      <c r="B54" s="98" t="s">
        <v>89</v>
      </c>
      <c r="C54" s="99"/>
      <c r="D54" s="13" t="s">
        <v>92</v>
      </c>
      <c r="E54" s="14">
        <v>22.5</v>
      </c>
      <c r="F54" s="21">
        <v>21</v>
      </c>
      <c r="G54" s="22">
        <f>IF(F54="","",F54+G52)</f>
        <v>232</v>
      </c>
      <c r="H54" s="18">
        <f t="shared" ref="H54:H56" si="10">IF((F54=0),"",F54/E54/24)</f>
        <v>3.888888888888889E-2</v>
      </c>
      <c r="I54" s="18">
        <f>IF((F54=0),"",I52+K52+H54)</f>
        <v>0.94467592592592597</v>
      </c>
      <c r="J54" s="20"/>
      <c r="K54" s="20"/>
      <c r="L54" s="20"/>
      <c r="M54" s="12"/>
    </row>
    <row r="55" spans="1:15" x14ac:dyDescent="0.2">
      <c r="A55" s="27">
        <v>10</v>
      </c>
      <c r="B55" s="100" t="s">
        <v>90</v>
      </c>
      <c r="C55" s="101"/>
      <c r="D55" s="13" t="s">
        <v>93</v>
      </c>
      <c r="E55" s="14">
        <v>22.5</v>
      </c>
      <c r="F55" s="21">
        <v>2</v>
      </c>
      <c r="G55" s="22">
        <f t="shared" ref="G55:G56" si="11">IF(F55="","",F55+G54)</f>
        <v>234</v>
      </c>
      <c r="H55" s="18">
        <f t="shared" si="10"/>
        <v>3.7037037037037038E-3</v>
      </c>
      <c r="I55" s="18">
        <f t="shared" ref="I55:I56" si="12">IF((F55=0),"",I54+K54+H55)</f>
        <v>0.94837962962962963</v>
      </c>
      <c r="J55" s="20"/>
      <c r="K55" s="20"/>
      <c r="L55" s="20"/>
      <c r="M55" s="12"/>
    </row>
    <row r="56" spans="1:15" x14ac:dyDescent="0.2">
      <c r="A56" s="27">
        <v>10</v>
      </c>
      <c r="B56" s="97" t="s">
        <v>72</v>
      </c>
      <c r="C56" s="97"/>
      <c r="D56" s="13"/>
      <c r="E56" s="14">
        <v>22.5</v>
      </c>
      <c r="F56" s="21">
        <v>5</v>
      </c>
      <c r="G56" s="22">
        <f t="shared" si="11"/>
        <v>239</v>
      </c>
      <c r="H56" s="18">
        <f t="shared" si="10"/>
        <v>9.2592592592592587E-3</v>
      </c>
      <c r="I56" s="18">
        <f t="shared" si="12"/>
        <v>0.95763888888888893</v>
      </c>
      <c r="J56" s="20"/>
      <c r="K56" s="20"/>
      <c r="L56" s="25">
        <f>I56-J53</f>
        <v>5.1851851851851816E-2</v>
      </c>
      <c r="M56" s="12"/>
    </row>
    <row r="57" spans="1:15" x14ac:dyDescent="0.2">
      <c r="A57" s="27">
        <v>10</v>
      </c>
      <c r="B57" s="97" t="s">
        <v>72</v>
      </c>
      <c r="C57" s="97"/>
      <c r="D57" s="13"/>
      <c r="E57" s="14"/>
      <c r="F57" s="21"/>
      <c r="G57" s="22"/>
      <c r="H57" s="18"/>
      <c r="I57" s="18"/>
      <c r="J57" s="20"/>
      <c r="K57" s="26"/>
      <c r="L57" s="25"/>
      <c r="M57" s="12"/>
      <c r="O57" s="28"/>
    </row>
    <row r="58" spans="1:15" ht="15.75" x14ac:dyDescent="0.25">
      <c r="A58" s="12"/>
      <c r="B58" s="97"/>
      <c r="C58" s="97"/>
      <c r="D58" s="29"/>
      <c r="E58" s="14"/>
      <c r="F58" s="21"/>
      <c r="G58" s="22" t="str">
        <f>IF(F58="","",F58+#REF!)</f>
        <v/>
      </c>
      <c r="H58" s="18" t="str">
        <f t="shared" si="0"/>
        <v/>
      </c>
      <c r="I58" s="18" t="str">
        <f>IF((F58=0),"",#REF!+#REF!+H58)</f>
        <v/>
      </c>
      <c r="J58" s="20"/>
      <c r="K58" s="20"/>
      <c r="L58" s="20"/>
      <c r="M58" s="12"/>
    </row>
    <row r="59" spans="1:15" x14ac:dyDescent="0.2">
      <c r="A59" s="12"/>
      <c r="B59" s="99"/>
      <c r="C59" s="99"/>
      <c r="D59" s="12"/>
      <c r="E59" s="14"/>
      <c r="F59" s="21"/>
      <c r="G59" s="22" t="str">
        <f t="shared" si="3"/>
        <v/>
      </c>
      <c r="H59" s="18" t="str">
        <f t="shared" si="0"/>
        <v/>
      </c>
      <c r="I59" s="18" t="str">
        <f t="shared" si="4"/>
        <v/>
      </c>
      <c r="J59" s="20"/>
      <c r="K59" s="20"/>
      <c r="L59" s="20"/>
      <c r="M59" s="12"/>
    </row>
    <row r="60" spans="1:15" x14ac:dyDescent="0.2">
      <c r="A60" s="12"/>
      <c r="B60" s="99"/>
      <c r="C60" s="99"/>
      <c r="D60" s="12"/>
      <c r="E60" s="14"/>
      <c r="F60" s="21"/>
      <c r="G60" s="22" t="str">
        <f t="shared" si="3"/>
        <v/>
      </c>
      <c r="H60" s="18" t="str">
        <f t="shared" si="0"/>
        <v/>
      </c>
      <c r="I60" s="18" t="str">
        <f t="shared" si="4"/>
        <v/>
      </c>
      <c r="J60" s="20"/>
      <c r="K60" s="20"/>
      <c r="L60" s="20"/>
      <c r="M60" s="12"/>
    </row>
    <row r="61" spans="1:15" x14ac:dyDescent="0.2">
      <c r="A61" s="30"/>
      <c r="B61" s="96"/>
      <c r="C61" s="96"/>
      <c r="D61" s="30"/>
      <c r="E61" s="31"/>
      <c r="F61" s="32"/>
      <c r="G61" s="3"/>
      <c r="H61" s="33"/>
      <c r="I61" s="34"/>
      <c r="J61" s="34"/>
      <c r="K61" s="34"/>
      <c r="L61" s="34"/>
    </row>
    <row r="62" spans="1:15" x14ac:dyDescent="0.2">
      <c r="A62" s="30"/>
      <c r="B62" s="96"/>
      <c r="C62" s="96"/>
      <c r="D62" s="30"/>
      <c r="E62" s="31"/>
      <c r="F62" s="32"/>
      <c r="G62" s="3"/>
      <c r="H62" s="33"/>
      <c r="I62" s="34"/>
      <c r="J62" s="34"/>
      <c r="K62" s="34"/>
      <c r="L62" s="35" t="s">
        <v>63</v>
      </c>
      <c r="M62" s="36" t="s">
        <v>259</v>
      </c>
    </row>
    <row r="63" spans="1:15" x14ac:dyDescent="0.2">
      <c r="A63" s="30"/>
      <c r="B63" s="96"/>
      <c r="C63" s="96"/>
      <c r="D63" s="30"/>
      <c r="E63" s="31"/>
      <c r="F63" s="32"/>
      <c r="G63" s="3"/>
      <c r="H63" s="33"/>
      <c r="I63" s="34"/>
      <c r="J63" s="34"/>
      <c r="K63" s="34"/>
      <c r="L63" s="34"/>
    </row>
    <row r="64" spans="1:15" x14ac:dyDescent="0.2">
      <c r="A64" s="30"/>
      <c r="B64" s="96"/>
      <c r="C64" s="96"/>
      <c r="D64" s="30"/>
      <c r="E64" s="31"/>
      <c r="F64" s="32"/>
      <c r="G64" s="3"/>
      <c r="H64" s="33"/>
      <c r="I64" s="34"/>
      <c r="J64" s="34"/>
      <c r="K64" s="34"/>
      <c r="L64" s="34"/>
    </row>
    <row r="65" spans="1:17" x14ac:dyDescent="0.2">
      <c r="A65" s="30"/>
      <c r="B65" s="96"/>
      <c r="C65" s="96"/>
      <c r="D65" s="30"/>
      <c r="E65" s="31"/>
      <c r="F65" s="32"/>
      <c r="G65" s="3"/>
      <c r="H65" s="33"/>
      <c r="I65" s="34"/>
      <c r="J65" s="34"/>
      <c r="K65" s="34"/>
      <c r="L65" s="34"/>
    </row>
    <row r="66" spans="1:17" x14ac:dyDescent="0.2">
      <c r="B66" s="92"/>
      <c r="D66" s="30"/>
      <c r="E66" s="31"/>
      <c r="F66" s="32"/>
      <c r="G66" s="3"/>
      <c r="H66" s="33"/>
      <c r="I66" s="34"/>
      <c r="J66" s="34"/>
      <c r="K66" s="34"/>
      <c r="L66" s="34"/>
    </row>
    <row r="67" spans="1:17" x14ac:dyDescent="0.2">
      <c r="D67" s="30"/>
      <c r="E67" s="31"/>
      <c r="F67" s="32"/>
      <c r="G67" s="3"/>
      <c r="H67" s="33"/>
      <c r="I67" s="34"/>
      <c r="J67" s="34"/>
      <c r="K67" s="34"/>
      <c r="L67" s="34"/>
    </row>
    <row r="68" spans="1:17" x14ac:dyDescent="0.2">
      <c r="D68" s="30"/>
      <c r="E68" s="31"/>
      <c r="F68" s="32"/>
      <c r="G68" s="3"/>
      <c r="H68" s="33"/>
      <c r="I68" s="34"/>
      <c r="J68" s="34"/>
      <c r="K68" s="34"/>
      <c r="L68" s="34"/>
    </row>
    <row r="69" spans="1:17" s="30" customFormat="1" x14ac:dyDescent="0.2">
      <c r="A69"/>
      <c r="B69"/>
      <c r="C69"/>
      <c r="E69" s="31"/>
      <c r="F69" s="32"/>
      <c r="G69" s="3"/>
      <c r="H69" s="33"/>
      <c r="I69" s="34"/>
      <c r="J69" s="34"/>
      <c r="K69" s="34"/>
      <c r="L69" s="34"/>
      <c r="N69"/>
      <c r="O69"/>
      <c r="P69"/>
      <c r="Q69"/>
    </row>
    <row r="70" spans="1:17" s="30" customFormat="1" x14ac:dyDescent="0.2">
      <c r="A70"/>
      <c r="B70"/>
      <c r="C70"/>
      <c r="E70" s="31"/>
      <c r="F70" s="32"/>
      <c r="G70" s="3"/>
      <c r="H70" s="33"/>
      <c r="I70" s="34"/>
      <c r="J70" s="34"/>
      <c r="K70" s="34"/>
      <c r="L70" s="34"/>
      <c r="N70"/>
      <c r="O70"/>
      <c r="P70"/>
      <c r="Q70"/>
    </row>
    <row r="71" spans="1:17" s="30" customFormat="1" x14ac:dyDescent="0.2">
      <c r="A71"/>
      <c r="B71"/>
      <c r="C71"/>
      <c r="E71" s="31"/>
      <c r="F71" s="32"/>
      <c r="G71" s="3"/>
      <c r="H71" s="33"/>
      <c r="I71" s="34"/>
      <c r="J71" s="34"/>
      <c r="K71" s="34"/>
      <c r="L71" s="34"/>
      <c r="N71"/>
      <c r="O71"/>
      <c r="P71"/>
      <c r="Q71"/>
    </row>
    <row r="72" spans="1:17" s="30" customFormat="1" x14ac:dyDescent="0.2">
      <c r="A72"/>
      <c r="B72"/>
      <c r="C72"/>
      <c r="E72" s="31"/>
      <c r="F72" s="32"/>
      <c r="G72" s="3"/>
      <c r="H72" s="33"/>
      <c r="I72" s="34"/>
      <c r="J72" s="34"/>
      <c r="K72" s="34"/>
      <c r="L72" s="34"/>
      <c r="N72"/>
      <c r="O72"/>
      <c r="P72"/>
      <c r="Q72"/>
    </row>
    <row r="73" spans="1:17" s="30" customFormat="1" x14ac:dyDescent="0.2">
      <c r="A73"/>
      <c r="B73"/>
      <c r="C73"/>
      <c r="E73" s="31"/>
      <c r="F73" s="32"/>
      <c r="G73" s="3"/>
      <c r="H73" s="33"/>
      <c r="I73" s="34"/>
      <c r="J73" s="34"/>
      <c r="K73" s="34"/>
      <c r="L73" s="34"/>
      <c r="N73"/>
      <c r="O73"/>
      <c r="P73"/>
      <c r="Q73"/>
    </row>
    <row r="74" spans="1:17" s="30" customFormat="1" x14ac:dyDescent="0.2">
      <c r="A74"/>
      <c r="B74"/>
      <c r="C74"/>
      <c r="E74" s="31"/>
      <c r="F74" s="32"/>
      <c r="G74" s="3"/>
      <c r="H74" s="33"/>
      <c r="I74" s="34"/>
      <c r="J74" s="34"/>
      <c r="K74" s="34"/>
      <c r="L74" s="34"/>
      <c r="N74"/>
      <c r="O74"/>
      <c r="P74"/>
      <c r="Q74"/>
    </row>
    <row r="75" spans="1:17" s="30" customFormat="1" x14ac:dyDescent="0.2">
      <c r="A75"/>
      <c r="B75"/>
      <c r="C75"/>
      <c r="E75" s="31"/>
      <c r="F75" s="32"/>
      <c r="G75" s="3"/>
      <c r="H75" s="33"/>
      <c r="I75" s="34"/>
      <c r="J75" s="34"/>
      <c r="K75" s="34"/>
      <c r="L75" s="34"/>
      <c r="N75"/>
      <c r="O75"/>
      <c r="P75"/>
      <c r="Q75"/>
    </row>
    <row r="76" spans="1:17" s="30" customFormat="1" x14ac:dyDescent="0.2">
      <c r="A76"/>
      <c r="B76"/>
      <c r="C76"/>
      <c r="E76" s="31"/>
      <c r="F76" s="32"/>
      <c r="G76" s="3"/>
      <c r="H76" s="33"/>
      <c r="I76" s="34"/>
      <c r="J76" s="34"/>
      <c r="K76" s="34"/>
      <c r="L76" s="34"/>
      <c r="N76"/>
      <c r="O76"/>
      <c r="P76"/>
      <c r="Q76"/>
    </row>
    <row r="77" spans="1:17" s="30" customFormat="1" x14ac:dyDescent="0.2">
      <c r="A77"/>
      <c r="B77"/>
      <c r="C77"/>
      <c r="E77" s="31"/>
      <c r="F77" s="32"/>
      <c r="G77" s="3"/>
      <c r="H77" s="33"/>
      <c r="I77" s="34"/>
      <c r="J77" s="34"/>
      <c r="K77" s="34"/>
      <c r="L77" s="34"/>
      <c r="N77"/>
      <c r="O77"/>
      <c r="P77"/>
      <c r="Q77"/>
    </row>
    <row r="78" spans="1:17" s="30" customFormat="1" x14ac:dyDescent="0.2">
      <c r="A78"/>
      <c r="B78"/>
      <c r="C78"/>
      <c r="E78" s="31"/>
      <c r="F78" s="32"/>
      <c r="G78" s="3"/>
      <c r="H78" s="33"/>
      <c r="I78" s="34"/>
      <c r="J78" s="34"/>
      <c r="K78" s="34"/>
      <c r="L78" s="34"/>
      <c r="N78"/>
      <c r="O78"/>
      <c r="P78"/>
      <c r="Q78"/>
    </row>
    <row r="79" spans="1:17" s="30" customFormat="1" x14ac:dyDescent="0.2">
      <c r="A79"/>
      <c r="B79"/>
      <c r="C79"/>
      <c r="E79" s="31"/>
      <c r="F79" s="32"/>
      <c r="G79" s="3"/>
      <c r="H79" s="33"/>
      <c r="I79" s="34"/>
      <c r="J79" s="34"/>
      <c r="K79" s="34"/>
      <c r="L79" s="34"/>
      <c r="N79"/>
      <c r="O79"/>
      <c r="P79"/>
      <c r="Q79"/>
    </row>
    <row r="80" spans="1:17" s="30" customFormat="1" x14ac:dyDescent="0.2">
      <c r="A80"/>
      <c r="B80"/>
      <c r="C80"/>
      <c r="E80" s="31"/>
      <c r="F80" s="32"/>
      <c r="G80" s="3"/>
      <c r="H80" s="33"/>
      <c r="I80" s="34"/>
      <c r="J80" s="34"/>
      <c r="K80" s="34"/>
      <c r="L80" s="34"/>
      <c r="N80"/>
      <c r="O80"/>
      <c r="P80"/>
      <c r="Q80"/>
    </row>
    <row r="81" spans="1:17" s="30" customFormat="1" x14ac:dyDescent="0.2">
      <c r="A81"/>
      <c r="B81"/>
      <c r="C81"/>
      <c r="E81" s="31"/>
      <c r="F81" s="32"/>
      <c r="G81" s="3"/>
      <c r="H81" s="33"/>
      <c r="I81" s="34"/>
      <c r="J81" s="34"/>
      <c r="K81" s="34"/>
      <c r="L81" s="34"/>
      <c r="N81"/>
      <c r="O81"/>
      <c r="P81"/>
      <c r="Q81"/>
    </row>
    <row r="82" spans="1:17" s="30" customFormat="1" x14ac:dyDescent="0.2">
      <c r="A82"/>
      <c r="B82"/>
      <c r="C82"/>
      <c r="E82" s="31"/>
      <c r="F82" s="32"/>
      <c r="G82" s="3"/>
      <c r="H82" s="33"/>
      <c r="I82" s="34"/>
      <c r="J82" s="34"/>
      <c r="K82" s="34"/>
      <c r="L82" s="34"/>
      <c r="N82"/>
      <c r="O82"/>
      <c r="P82"/>
      <c r="Q82"/>
    </row>
    <row r="83" spans="1:17" s="30" customFormat="1" x14ac:dyDescent="0.2">
      <c r="A83"/>
      <c r="B83"/>
      <c r="C83"/>
      <c r="E83" s="31"/>
      <c r="F83" s="32"/>
      <c r="G83" s="3"/>
      <c r="H83" s="33"/>
      <c r="I83" s="34"/>
      <c r="J83" s="34"/>
      <c r="K83" s="34"/>
      <c r="L83" s="34"/>
      <c r="N83"/>
      <c r="O83"/>
      <c r="P83"/>
      <c r="Q83"/>
    </row>
    <row r="84" spans="1:17" s="30" customFormat="1" x14ac:dyDescent="0.2">
      <c r="A84"/>
      <c r="B84"/>
      <c r="C84"/>
      <c r="E84" s="31"/>
      <c r="F84" s="32"/>
      <c r="G84" s="3"/>
      <c r="H84" s="33"/>
      <c r="I84" s="34"/>
      <c r="J84" s="34"/>
      <c r="K84" s="34"/>
      <c r="L84" s="34"/>
      <c r="N84"/>
      <c r="O84"/>
      <c r="P84"/>
      <c r="Q84"/>
    </row>
    <row r="85" spans="1:17" s="30" customFormat="1" x14ac:dyDescent="0.2">
      <c r="A85"/>
      <c r="B85"/>
      <c r="C85"/>
      <c r="E85" s="31"/>
      <c r="F85" s="32"/>
      <c r="G85" s="3"/>
      <c r="H85" s="33"/>
      <c r="I85" s="34"/>
      <c r="J85" s="34"/>
      <c r="K85" s="34"/>
      <c r="L85" s="34"/>
      <c r="N85"/>
      <c r="O85"/>
      <c r="P85"/>
      <c r="Q85"/>
    </row>
    <row r="86" spans="1:17" s="30" customFormat="1" x14ac:dyDescent="0.2">
      <c r="A86"/>
      <c r="B86"/>
      <c r="C86"/>
      <c r="E86" s="31"/>
      <c r="F86" s="32"/>
      <c r="G86" s="3"/>
      <c r="H86" s="33"/>
      <c r="I86" s="34"/>
      <c r="J86" s="34"/>
      <c r="K86" s="34"/>
      <c r="L86" s="34"/>
      <c r="N86"/>
      <c r="O86"/>
      <c r="P86"/>
      <c r="Q86"/>
    </row>
    <row r="87" spans="1:17" s="30" customFormat="1" x14ac:dyDescent="0.2">
      <c r="A87"/>
      <c r="B87"/>
      <c r="C87"/>
      <c r="E87" s="31"/>
      <c r="F87" s="32"/>
      <c r="G87" s="3"/>
      <c r="H87" s="33"/>
      <c r="I87" s="34"/>
      <c r="J87" s="34"/>
      <c r="K87" s="34"/>
      <c r="L87" s="34"/>
      <c r="N87"/>
      <c r="O87"/>
      <c r="P87"/>
      <c r="Q87"/>
    </row>
    <row r="88" spans="1:17" s="30" customFormat="1" x14ac:dyDescent="0.2">
      <c r="B88" s="96"/>
      <c r="C88" s="96"/>
      <c r="E88" s="31"/>
      <c r="F88" s="32"/>
      <c r="G88" s="3"/>
      <c r="H88" s="33"/>
      <c r="I88" s="34"/>
      <c r="J88" s="34"/>
      <c r="K88" s="34"/>
      <c r="L88" s="34"/>
      <c r="N88"/>
      <c r="O88"/>
      <c r="P88"/>
      <c r="Q88"/>
    </row>
    <row r="89" spans="1:17" s="30" customFormat="1" x14ac:dyDescent="0.2">
      <c r="B89" s="96"/>
      <c r="C89" s="96"/>
      <c r="E89" s="31"/>
      <c r="F89" s="32"/>
      <c r="G89" s="3"/>
      <c r="H89" s="33"/>
      <c r="I89" s="34"/>
      <c r="J89" s="34"/>
      <c r="K89" s="34"/>
      <c r="L89" s="34"/>
      <c r="N89"/>
      <c r="O89"/>
      <c r="P89"/>
      <c r="Q89"/>
    </row>
    <row r="90" spans="1:17" s="30" customFormat="1" x14ac:dyDescent="0.2">
      <c r="B90" s="96"/>
      <c r="C90" s="96"/>
      <c r="E90" s="31"/>
      <c r="F90" s="32"/>
      <c r="G90" s="3"/>
      <c r="H90" s="33"/>
      <c r="I90" s="34"/>
      <c r="J90" s="34"/>
      <c r="K90" s="34"/>
      <c r="L90" s="34"/>
      <c r="N90"/>
      <c r="O90"/>
      <c r="P90"/>
      <c r="Q90"/>
    </row>
    <row r="91" spans="1:17" s="30" customFormat="1" x14ac:dyDescent="0.2">
      <c r="B91" s="96"/>
      <c r="C91" s="96"/>
      <c r="E91" s="31"/>
      <c r="F91" s="32"/>
      <c r="G91" s="3"/>
      <c r="H91" s="33"/>
      <c r="I91" s="34"/>
      <c r="J91" s="34"/>
      <c r="K91" s="34"/>
      <c r="L91" s="34"/>
      <c r="N91"/>
      <c r="O91"/>
      <c r="P91"/>
      <c r="Q91"/>
    </row>
    <row r="92" spans="1:17" s="30" customFormat="1" x14ac:dyDescent="0.2">
      <c r="B92" s="96"/>
      <c r="C92" s="96"/>
      <c r="E92" s="31"/>
      <c r="F92" s="32"/>
      <c r="G92" s="3"/>
      <c r="H92" s="33"/>
      <c r="I92" s="34"/>
      <c r="J92" s="34"/>
      <c r="K92" s="34"/>
      <c r="L92" s="34"/>
      <c r="N92"/>
      <c r="O92"/>
      <c r="P92"/>
      <c r="Q92"/>
    </row>
    <row r="93" spans="1:17" s="30" customFormat="1" x14ac:dyDescent="0.2">
      <c r="B93" s="96"/>
      <c r="C93" s="96"/>
      <c r="E93" s="31"/>
      <c r="F93" s="32"/>
      <c r="G93" s="3"/>
      <c r="H93" s="33"/>
      <c r="I93" s="34"/>
      <c r="J93" s="34"/>
      <c r="K93" s="34"/>
      <c r="L93" s="34"/>
      <c r="N93"/>
      <c r="O93"/>
      <c r="P93"/>
      <c r="Q93"/>
    </row>
    <row r="94" spans="1:17" s="30" customFormat="1" x14ac:dyDescent="0.2">
      <c r="B94" s="96"/>
      <c r="C94" s="96"/>
      <c r="E94" s="31"/>
      <c r="F94" s="32"/>
      <c r="G94" s="3"/>
      <c r="H94" s="33"/>
      <c r="I94" s="34"/>
      <c r="J94" s="34"/>
      <c r="K94" s="34"/>
      <c r="L94" s="34"/>
      <c r="N94"/>
      <c r="O94"/>
      <c r="P94"/>
      <c r="Q94"/>
    </row>
  </sheetData>
  <mergeCells count="87">
    <mergeCell ref="G9:M9"/>
    <mergeCell ref="A10:B10"/>
    <mergeCell ref="C10:H10"/>
    <mergeCell ref="I10:M10"/>
    <mergeCell ref="A1:B9"/>
    <mergeCell ref="C1:M1"/>
    <mergeCell ref="C2:K2"/>
    <mergeCell ref="L2:M2"/>
    <mergeCell ref="C3:M3"/>
    <mergeCell ref="C4:H4"/>
    <mergeCell ref="I4:M4"/>
    <mergeCell ref="C5:H5"/>
    <mergeCell ref="I5:M5"/>
    <mergeCell ref="C6:M6"/>
    <mergeCell ref="C7:M7"/>
    <mergeCell ref="C8:M8"/>
    <mergeCell ref="C9:F9"/>
    <mergeCell ref="B18:C18"/>
    <mergeCell ref="A11:M11"/>
    <mergeCell ref="A12:A13"/>
    <mergeCell ref="B12:C13"/>
    <mergeCell ref="D12:D13"/>
    <mergeCell ref="E12:E13"/>
    <mergeCell ref="F12:G12"/>
    <mergeCell ref="H12:H13"/>
    <mergeCell ref="I12:J12"/>
    <mergeCell ref="K12:K13"/>
    <mergeCell ref="L12:L13"/>
    <mergeCell ref="M12:M13"/>
    <mergeCell ref="B14:C14"/>
    <mergeCell ref="B15:C15"/>
    <mergeCell ref="B16:C16"/>
    <mergeCell ref="B17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3:C43"/>
    <mergeCell ref="B44:C44"/>
    <mergeCell ref="B45:C45"/>
    <mergeCell ref="B46:C46"/>
    <mergeCell ref="B47:C47"/>
    <mergeCell ref="B65:C65"/>
    <mergeCell ref="B88:C88"/>
    <mergeCell ref="B89:C89"/>
    <mergeCell ref="B56:C56"/>
    <mergeCell ref="B57:C57"/>
    <mergeCell ref="B58:C58"/>
    <mergeCell ref="B59:C59"/>
    <mergeCell ref="B60:C60"/>
    <mergeCell ref="B61:C61"/>
    <mergeCell ref="B48:C48"/>
    <mergeCell ref="B50:C50"/>
    <mergeCell ref="B62:C62"/>
    <mergeCell ref="B63:C63"/>
    <mergeCell ref="B64:C64"/>
    <mergeCell ref="B51:C51"/>
    <mergeCell ref="B52:C52"/>
    <mergeCell ref="B53:C53"/>
    <mergeCell ref="B54:C54"/>
    <mergeCell ref="B55:C55"/>
    <mergeCell ref="B49:C49"/>
    <mergeCell ref="B90:C90"/>
    <mergeCell ref="B91:C91"/>
    <mergeCell ref="B92:C92"/>
    <mergeCell ref="B93:C93"/>
    <mergeCell ref="B94:C94"/>
  </mergeCells>
  <pageMargins left="0.78740157480314965" right="0.78740157480314965" top="0.98425196850393704" bottom="0.98425196850393704" header="0.51181102362204722" footer="0.51181102362204722"/>
  <pageSetup paperSize="9" scale="80" orientation="portrait" horizontalDpi="4294967293" vertic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91"/>
  <sheetViews>
    <sheetView topLeftCell="A41" zoomScaleNormal="100" workbookViewId="0">
      <selection activeCell="M54" sqref="M54"/>
    </sheetView>
  </sheetViews>
  <sheetFormatPr baseColWidth="10" defaultColWidth="11.42578125" defaultRowHeight="12.75" x14ac:dyDescent="0.2"/>
  <cols>
    <col min="1" max="1" width="4.140625" style="43" customWidth="1"/>
    <col min="2" max="2" width="23.85546875" style="43" customWidth="1"/>
    <col min="3" max="3" width="4.28515625" style="43" customWidth="1"/>
    <col min="4" max="4" width="14.85546875" style="43" customWidth="1"/>
    <col min="5" max="5" width="5.85546875" style="82" customWidth="1"/>
    <col min="6" max="6" width="5.85546875" style="40" customWidth="1"/>
    <col min="7" max="7" width="5.85546875" style="41" customWidth="1"/>
    <col min="8" max="8" width="5.85546875" style="83" customWidth="1"/>
    <col min="9" max="9" width="5.85546875" style="67" customWidth="1"/>
    <col min="10" max="10" width="7.85546875" style="67" customWidth="1"/>
    <col min="11" max="11" width="5.85546875" style="67" customWidth="1"/>
    <col min="12" max="12" width="7" style="67" customWidth="1"/>
    <col min="13" max="13" width="9.42578125" style="70" customWidth="1"/>
    <col min="14" max="16384" width="11.42578125" style="43"/>
  </cols>
  <sheetData>
    <row r="1" spans="1:17" ht="43.9" customHeight="1" x14ac:dyDescent="0.2">
      <c r="A1" s="136"/>
      <c r="B1" s="136"/>
      <c r="C1" s="154" t="s">
        <v>0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40"/>
      <c r="O1" s="40"/>
      <c r="P1" s="41"/>
      <c r="Q1" s="42"/>
    </row>
    <row r="2" spans="1:17" x14ac:dyDescent="0.2">
      <c r="A2" s="136"/>
      <c r="B2" s="136"/>
      <c r="C2" s="155" t="s">
        <v>1</v>
      </c>
      <c r="D2" s="156"/>
      <c r="E2" s="156"/>
      <c r="F2" s="156"/>
      <c r="G2" s="156"/>
      <c r="H2" s="156"/>
      <c r="I2" s="156"/>
      <c r="J2" s="156"/>
      <c r="K2" s="156"/>
      <c r="L2" s="157" t="s">
        <v>2</v>
      </c>
      <c r="M2" s="131"/>
      <c r="N2" s="40"/>
      <c r="O2" s="40"/>
      <c r="P2" s="41"/>
      <c r="Q2" s="42"/>
    </row>
    <row r="3" spans="1:17" x14ac:dyDescent="0.2">
      <c r="A3" s="136"/>
      <c r="B3" s="136"/>
      <c r="C3" s="158"/>
      <c r="D3" s="159"/>
      <c r="E3" s="159"/>
      <c r="F3" s="159"/>
      <c r="G3" s="159"/>
      <c r="H3" s="159"/>
      <c r="I3" s="159"/>
      <c r="J3" s="159"/>
      <c r="K3" s="159"/>
      <c r="L3" s="159"/>
      <c r="M3" s="136"/>
      <c r="N3" s="40"/>
      <c r="O3" s="40"/>
      <c r="P3" s="41"/>
      <c r="Q3" s="42"/>
    </row>
    <row r="4" spans="1:17" x14ac:dyDescent="0.2">
      <c r="A4" s="136"/>
      <c r="B4" s="136"/>
      <c r="C4" s="156" t="s">
        <v>3</v>
      </c>
      <c r="D4" s="136"/>
      <c r="E4" s="136"/>
      <c r="F4" s="136"/>
      <c r="G4" s="136"/>
      <c r="H4" s="136"/>
      <c r="I4" s="153" t="s">
        <v>4</v>
      </c>
      <c r="J4" s="153"/>
      <c r="K4" s="153"/>
      <c r="L4" s="153"/>
      <c r="M4" s="136"/>
      <c r="N4" s="40"/>
      <c r="O4" s="40"/>
      <c r="P4" s="41"/>
      <c r="Q4" s="42"/>
    </row>
    <row r="5" spans="1:17" x14ac:dyDescent="0.2">
      <c r="A5" s="136"/>
      <c r="B5" s="136"/>
      <c r="C5" s="132" t="s">
        <v>5</v>
      </c>
      <c r="D5" s="136"/>
      <c r="E5" s="136"/>
      <c r="F5" s="136"/>
      <c r="G5" s="136"/>
      <c r="H5" s="136"/>
      <c r="I5" s="160" t="s">
        <v>6</v>
      </c>
      <c r="J5" s="153"/>
      <c r="K5" s="153"/>
      <c r="L5" s="153"/>
      <c r="M5" s="136"/>
      <c r="N5" s="40"/>
      <c r="O5" s="40"/>
      <c r="P5" s="41"/>
      <c r="Q5" s="42"/>
    </row>
    <row r="6" spans="1:17" x14ac:dyDescent="0.2">
      <c r="A6" s="136"/>
      <c r="B6" s="136"/>
      <c r="C6" s="132" t="s">
        <v>7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40"/>
      <c r="O6" s="40"/>
      <c r="P6" s="41"/>
      <c r="Q6" s="42"/>
    </row>
    <row r="7" spans="1:17" x14ac:dyDescent="0.2">
      <c r="A7" s="136"/>
      <c r="B7" s="136"/>
      <c r="C7" s="161" t="s">
        <v>8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40"/>
      <c r="O7" s="40"/>
      <c r="P7" s="41"/>
      <c r="Q7" s="42"/>
    </row>
    <row r="8" spans="1:17" x14ac:dyDescent="0.2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40"/>
      <c r="O8" s="40"/>
      <c r="P8" s="41"/>
      <c r="Q8" s="42"/>
    </row>
    <row r="9" spans="1:17" x14ac:dyDescent="0.2">
      <c r="A9" s="136"/>
      <c r="B9" s="136"/>
      <c r="C9" s="132" t="s">
        <v>9</v>
      </c>
      <c r="D9" s="136"/>
      <c r="E9" s="136"/>
      <c r="F9" s="136"/>
      <c r="G9" s="132" t="s">
        <v>10</v>
      </c>
      <c r="H9" s="136"/>
      <c r="I9" s="136"/>
      <c r="J9" s="136"/>
      <c r="K9" s="136"/>
      <c r="L9" s="136"/>
      <c r="M9" s="136"/>
      <c r="N9" s="40"/>
      <c r="O9" s="40"/>
      <c r="P9" s="41"/>
      <c r="Q9" s="42"/>
    </row>
    <row r="10" spans="1:17" x14ac:dyDescent="0.2">
      <c r="A10" s="120" t="s">
        <v>248</v>
      </c>
      <c r="B10" s="99"/>
      <c r="C10" s="151" t="s">
        <v>11</v>
      </c>
      <c r="D10" s="136"/>
      <c r="E10" s="136"/>
      <c r="F10" s="136"/>
      <c r="G10" s="136"/>
      <c r="H10" s="136"/>
      <c r="I10" s="152" t="s">
        <v>12</v>
      </c>
      <c r="J10" s="153"/>
      <c r="K10" s="153"/>
      <c r="L10" s="153"/>
      <c r="M10" s="136"/>
      <c r="N10" s="40"/>
      <c r="O10" s="40"/>
      <c r="P10" s="41"/>
      <c r="Q10" s="42"/>
    </row>
    <row r="11" spans="1:17" ht="17.45" customHeight="1" x14ac:dyDescent="0.2">
      <c r="A11" s="136" t="s">
        <v>13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40"/>
      <c r="O11" s="40"/>
      <c r="P11" s="41"/>
      <c r="Q11" s="42"/>
    </row>
    <row r="12" spans="1:17" s="47" customFormat="1" x14ac:dyDescent="0.2">
      <c r="A12" s="137" t="s">
        <v>14</v>
      </c>
      <c r="B12" s="141" t="s">
        <v>15</v>
      </c>
      <c r="C12" s="142"/>
      <c r="D12" s="141" t="s">
        <v>16</v>
      </c>
      <c r="E12" s="143" t="s">
        <v>17</v>
      </c>
      <c r="F12" s="145" t="s">
        <v>18</v>
      </c>
      <c r="G12" s="145"/>
      <c r="H12" s="146" t="s">
        <v>19</v>
      </c>
      <c r="I12" s="148" t="s">
        <v>20</v>
      </c>
      <c r="J12" s="148"/>
      <c r="K12" s="149" t="s">
        <v>21</v>
      </c>
      <c r="L12" s="149" t="s">
        <v>22</v>
      </c>
      <c r="M12" s="137" t="s">
        <v>23</v>
      </c>
      <c r="N12" s="44"/>
      <c r="O12" s="44"/>
      <c r="P12" s="45"/>
      <c r="Q12" s="46"/>
    </row>
    <row r="13" spans="1:17" s="47" customFormat="1" x14ac:dyDescent="0.2">
      <c r="A13" s="137"/>
      <c r="B13" s="142"/>
      <c r="C13" s="142"/>
      <c r="D13" s="142"/>
      <c r="E13" s="144"/>
      <c r="F13" s="48" t="s">
        <v>24</v>
      </c>
      <c r="G13" s="49" t="s">
        <v>25</v>
      </c>
      <c r="H13" s="147"/>
      <c r="I13" s="50" t="s">
        <v>26</v>
      </c>
      <c r="J13" s="51" t="s">
        <v>27</v>
      </c>
      <c r="K13" s="150"/>
      <c r="L13" s="150"/>
      <c r="M13" s="137"/>
    </row>
    <row r="14" spans="1:17" ht="15.75" x14ac:dyDescent="0.2">
      <c r="A14" s="52">
        <v>10</v>
      </c>
      <c r="B14" s="138" t="s">
        <v>72</v>
      </c>
      <c r="C14" s="138"/>
      <c r="D14" s="53" t="s">
        <v>95</v>
      </c>
      <c r="E14" s="54">
        <v>18</v>
      </c>
      <c r="F14" s="55">
        <v>0</v>
      </c>
      <c r="G14" s="56">
        <f>'Montgeron Troyes'!G56</f>
        <v>239</v>
      </c>
      <c r="H14" s="57"/>
      <c r="I14" s="58"/>
      <c r="J14" s="59">
        <v>0.1875</v>
      </c>
      <c r="K14" s="60"/>
      <c r="L14" s="60"/>
      <c r="M14" s="52"/>
    </row>
    <row r="15" spans="1:17" x14ac:dyDescent="0.2">
      <c r="A15" s="61">
        <v>10</v>
      </c>
      <c r="B15" s="139" t="s">
        <v>89</v>
      </c>
      <c r="C15" s="139"/>
      <c r="D15" s="53" t="s">
        <v>96</v>
      </c>
      <c r="E15" s="54">
        <v>18</v>
      </c>
      <c r="F15" s="62">
        <v>8</v>
      </c>
      <c r="G15" s="63">
        <f>G14+F15</f>
        <v>247</v>
      </c>
      <c r="H15" s="58">
        <f t="shared" ref="H15:H51" si="0">IF((F15=0),"",F15/E15/24)</f>
        <v>1.8518518518518517E-2</v>
      </c>
      <c r="I15" s="58">
        <f>J14+K14+H15</f>
        <v>0.20601851851851852</v>
      </c>
      <c r="J15" s="60" t="str">
        <f>IF(K15=0,"",I15+K15)</f>
        <v/>
      </c>
      <c r="K15" s="60"/>
      <c r="L15" s="60"/>
      <c r="M15" s="52"/>
    </row>
    <row r="16" spans="1:17" x14ac:dyDescent="0.2">
      <c r="A16" s="61">
        <v>10</v>
      </c>
      <c r="B16" s="139" t="s">
        <v>97</v>
      </c>
      <c r="C16" s="139"/>
      <c r="D16" s="53" t="s">
        <v>99</v>
      </c>
      <c r="E16" s="54">
        <v>22.5</v>
      </c>
      <c r="F16" s="62">
        <v>15</v>
      </c>
      <c r="G16" s="63">
        <f t="shared" ref="G16:G17" si="1">IF(F16="","",F16+G15)</f>
        <v>262</v>
      </c>
      <c r="H16" s="58">
        <f t="shared" si="0"/>
        <v>2.7777777777777776E-2</v>
      </c>
      <c r="I16" s="58">
        <f t="shared" ref="I16:I17" si="2">IF((F16=0),"",I15+K15+H16)</f>
        <v>0.23379629629629628</v>
      </c>
      <c r="J16" s="60"/>
      <c r="K16" s="60"/>
      <c r="L16" s="60"/>
      <c r="M16" s="52"/>
    </row>
    <row r="17" spans="1:13" x14ac:dyDescent="0.2">
      <c r="A17" s="61">
        <v>10</v>
      </c>
      <c r="B17" s="139" t="s">
        <v>98</v>
      </c>
      <c r="C17" s="139"/>
      <c r="D17" s="53" t="s">
        <v>100</v>
      </c>
      <c r="E17" s="54">
        <v>22.5</v>
      </c>
      <c r="F17" s="62">
        <v>13</v>
      </c>
      <c r="G17" s="63">
        <f t="shared" si="1"/>
        <v>275</v>
      </c>
      <c r="H17" s="58">
        <f t="shared" si="0"/>
        <v>2.4074074074074071E-2</v>
      </c>
      <c r="I17" s="58">
        <f t="shared" si="2"/>
        <v>0.25787037037037036</v>
      </c>
      <c r="J17" s="60" t="str">
        <f>IF(K17=0,"",I17+K17)</f>
        <v/>
      </c>
      <c r="K17" s="60"/>
      <c r="L17" s="60"/>
      <c r="M17" s="64"/>
    </row>
    <row r="18" spans="1:13" x14ac:dyDescent="0.2">
      <c r="A18" s="61">
        <v>10</v>
      </c>
      <c r="B18" s="140" t="s">
        <v>94</v>
      </c>
      <c r="C18" s="140"/>
      <c r="D18" s="53"/>
      <c r="E18" s="54">
        <v>22.5</v>
      </c>
      <c r="F18" s="62">
        <v>13</v>
      </c>
      <c r="G18" s="63">
        <f>IF(F18="","",F18+G17)</f>
        <v>288</v>
      </c>
      <c r="H18" s="58">
        <f t="shared" si="0"/>
        <v>2.4074074074074071E-2</v>
      </c>
      <c r="I18" s="58">
        <f>IF((F18=0),"",I17+K17+H18)</f>
        <v>0.28194444444444444</v>
      </c>
      <c r="J18" s="60"/>
      <c r="K18" s="60">
        <v>2.0833333333333332E-2</v>
      </c>
      <c r="L18" s="65">
        <f>I18-J14</f>
        <v>9.4444444444444442E-2</v>
      </c>
      <c r="M18" s="52"/>
    </row>
    <row r="19" spans="1:13" x14ac:dyDescent="0.2">
      <c r="A19" s="61">
        <v>10</v>
      </c>
      <c r="B19" s="140" t="s">
        <v>94</v>
      </c>
      <c r="C19" s="140"/>
      <c r="D19" s="53" t="s">
        <v>101</v>
      </c>
      <c r="E19" s="54"/>
      <c r="F19" s="62"/>
      <c r="G19" s="63"/>
      <c r="H19" s="58"/>
      <c r="I19" s="58"/>
      <c r="J19" s="66">
        <f>I18+K18</f>
        <v>0.30277777777777776</v>
      </c>
      <c r="K19" s="60"/>
      <c r="L19" s="60"/>
      <c r="M19" s="52"/>
    </row>
    <row r="20" spans="1:13" x14ac:dyDescent="0.2">
      <c r="A20" s="61">
        <v>10</v>
      </c>
      <c r="B20" s="139" t="s">
        <v>102</v>
      </c>
      <c r="C20" s="139"/>
      <c r="D20" s="53" t="s">
        <v>103</v>
      </c>
      <c r="E20" s="54">
        <v>22.5</v>
      </c>
      <c r="F20" s="62">
        <v>4.5</v>
      </c>
      <c r="G20" s="63">
        <f>IF(F20="","",F20+G18)</f>
        <v>292.5</v>
      </c>
      <c r="H20" s="58">
        <f t="shared" si="0"/>
        <v>8.3333333333333332E-3</v>
      </c>
      <c r="I20" s="58">
        <f>IF((F20=0),"",I18+K18+H20)</f>
        <v>0.31111111111111112</v>
      </c>
      <c r="J20" s="60"/>
      <c r="K20" s="60"/>
      <c r="L20" s="60"/>
      <c r="M20" s="64"/>
    </row>
    <row r="21" spans="1:13" x14ac:dyDescent="0.2">
      <c r="A21" s="61">
        <v>21</v>
      </c>
      <c r="B21" s="132" t="s">
        <v>104</v>
      </c>
      <c r="C21" s="136"/>
      <c r="D21" s="53" t="s">
        <v>107</v>
      </c>
      <c r="E21" s="54">
        <v>22.5</v>
      </c>
      <c r="F21" s="62">
        <v>17.5</v>
      </c>
      <c r="G21" s="63">
        <f>IF(F21="","",F21+G20)</f>
        <v>310</v>
      </c>
      <c r="H21" s="58">
        <f t="shared" si="0"/>
        <v>3.2407407407407406E-2</v>
      </c>
      <c r="I21" s="58">
        <f>IF((F21=0),"",I20+K20+H21)</f>
        <v>0.3435185185185185</v>
      </c>
      <c r="J21" s="60"/>
      <c r="K21" s="60"/>
      <c r="L21" s="60"/>
      <c r="M21" s="52"/>
    </row>
    <row r="22" spans="1:13" x14ac:dyDescent="0.2">
      <c r="A22" s="61">
        <v>21</v>
      </c>
      <c r="B22" s="132" t="s">
        <v>105</v>
      </c>
      <c r="C22" s="136"/>
      <c r="D22" s="53" t="s">
        <v>108</v>
      </c>
      <c r="E22" s="54">
        <v>22.5</v>
      </c>
      <c r="F22" s="62">
        <v>12.5</v>
      </c>
      <c r="G22" s="63">
        <f>IF(F22="","",F22+G21)</f>
        <v>322.5</v>
      </c>
      <c r="H22" s="58">
        <f t="shared" si="0"/>
        <v>2.314814814814815E-2</v>
      </c>
      <c r="I22" s="58">
        <f>IF((F22=0),"",I21+K21+H22)</f>
        <v>0.36666666666666664</v>
      </c>
      <c r="J22" s="60"/>
      <c r="K22" s="60"/>
      <c r="L22" s="60"/>
      <c r="M22" s="64"/>
    </row>
    <row r="23" spans="1:13" x14ac:dyDescent="0.2">
      <c r="A23" s="61">
        <v>21</v>
      </c>
      <c r="B23" s="131" t="s">
        <v>106</v>
      </c>
      <c r="C23" s="131"/>
      <c r="D23" s="53"/>
      <c r="E23" s="54">
        <v>22.5</v>
      </c>
      <c r="F23" s="62">
        <v>15.5</v>
      </c>
      <c r="G23" s="63">
        <f t="shared" ref="G23:G39" si="3">IF(F23="","",F23+G22)</f>
        <v>338</v>
      </c>
      <c r="H23" s="58">
        <f t="shared" si="0"/>
        <v>2.8703703703703703E-2</v>
      </c>
      <c r="I23" s="58">
        <f t="shared" ref="I23:I39" si="4">IF((F23=0),"",I22+K22+H23)</f>
        <v>0.39537037037037037</v>
      </c>
      <c r="J23" s="60"/>
      <c r="K23" s="60">
        <v>1.3888888888888888E-2</v>
      </c>
      <c r="L23" s="65">
        <f>I23-J19</f>
        <v>9.2592592592592615E-2</v>
      </c>
      <c r="M23" s="64"/>
    </row>
    <row r="24" spans="1:13" x14ac:dyDescent="0.2">
      <c r="A24" s="61">
        <v>21</v>
      </c>
      <c r="B24" s="131" t="s">
        <v>106</v>
      </c>
      <c r="C24" s="131"/>
      <c r="D24" s="53" t="s">
        <v>109</v>
      </c>
      <c r="E24" s="54"/>
      <c r="F24" s="62"/>
      <c r="G24" s="63"/>
      <c r="H24" s="58"/>
      <c r="I24" s="58"/>
      <c r="J24" s="66">
        <f>I23+K23</f>
        <v>0.40925925925925927</v>
      </c>
      <c r="K24" s="60"/>
      <c r="L24" s="60"/>
      <c r="M24" s="64"/>
    </row>
    <row r="25" spans="1:13" x14ac:dyDescent="0.2">
      <c r="A25" s="61">
        <v>21</v>
      </c>
      <c r="B25" s="132" t="s">
        <v>110</v>
      </c>
      <c r="C25" s="132"/>
      <c r="D25" s="52" t="s">
        <v>109</v>
      </c>
      <c r="E25" s="54">
        <v>20</v>
      </c>
      <c r="F25" s="62">
        <v>14</v>
      </c>
      <c r="G25" s="63">
        <f>IF(F25="","",F25+G23)</f>
        <v>352</v>
      </c>
      <c r="H25" s="58">
        <f t="shared" si="0"/>
        <v>2.9166666666666664E-2</v>
      </c>
      <c r="I25" s="58">
        <f>IF((F25=0),"",I23+K23+H25)</f>
        <v>0.43842592592592594</v>
      </c>
      <c r="J25" s="60"/>
      <c r="K25" s="66"/>
      <c r="L25" s="65"/>
      <c r="M25" s="52"/>
    </row>
    <row r="26" spans="1:13" x14ac:dyDescent="0.2">
      <c r="A26" s="61">
        <v>21</v>
      </c>
      <c r="B26" s="132" t="s">
        <v>111</v>
      </c>
      <c r="C26" s="136"/>
      <c r="D26" s="53" t="s">
        <v>109</v>
      </c>
      <c r="E26" s="54">
        <v>20</v>
      </c>
      <c r="F26" s="62">
        <v>17</v>
      </c>
      <c r="G26" s="63">
        <f>IF(F26="","",F26+G25)</f>
        <v>369</v>
      </c>
      <c r="H26" s="58">
        <f t="shared" si="0"/>
        <v>3.5416666666666666E-2</v>
      </c>
      <c r="I26" s="58">
        <f>IF((F26=0),"",I25+K25+H26)</f>
        <v>0.47384259259259259</v>
      </c>
      <c r="J26" s="60"/>
      <c r="K26" s="60"/>
      <c r="L26" s="60"/>
      <c r="M26" s="52"/>
    </row>
    <row r="27" spans="1:13" x14ac:dyDescent="0.2">
      <c r="A27" s="61">
        <v>21</v>
      </c>
      <c r="B27" s="131" t="s">
        <v>112</v>
      </c>
      <c r="C27" s="131"/>
      <c r="D27" s="52"/>
      <c r="E27" s="54">
        <v>22.5</v>
      </c>
      <c r="F27" s="62">
        <v>11</v>
      </c>
      <c r="G27" s="63">
        <f>IF(F27="","",F27+G26)</f>
        <v>380</v>
      </c>
      <c r="H27" s="58">
        <f t="shared" si="0"/>
        <v>2.0370370370370369E-2</v>
      </c>
      <c r="I27" s="58">
        <f>IF((F27=0),"",I26+K26+H27)</f>
        <v>0.49421296296296297</v>
      </c>
      <c r="J27" s="60"/>
      <c r="K27" s="66">
        <v>3.472222222222222E-3</v>
      </c>
      <c r="L27" s="65">
        <f>I27-J24</f>
        <v>8.4953703703703698E-2</v>
      </c>
      <c r="M27" s="52"/>
    </row>
    <row r="28" spans="1:13" x14ac:dyDescent="0.2">
      <c r="A28" s="61">
        <v>21</v>
      </c>
      <c r="B28" s="131" t="s">
        <v>112</v>
      </c>
      <c r="C28" s="131"/>
      <c r="D28" s="53" t="s">
        <v>113</v>
      </c>
      <c r="E28" s="54"/>
      <c r="F28" s="62"/>
      <c r="G28" s="63" t="str">
        <f t="shared" si="3"/>
        <v/>
      </c>
      <c r="H28" s="58" t="str">
        <f t="shared" si="0"/>
        <v/>
      </c>
      <c r="I28" s="58" t="str">
        <f t="shared" si="4"/>
        <v/>
      </c>
      <c r="J28" s="60">
        <f>I27+K27</f>
        <v>0.49768518518518517</v>
      </c>
      <c r="K28" s="60"/>
      <c r="L28" s="60"/>
      <c r="M28" s="52"/>
    </row>
    <row r="29" spans="1:13" x14ac:dyDescent="0.2">
      <c r="A29" s="61">
        <v>21</v>
      </c>
      <c r="B29" s="132" t="s">
        <v>114</v>
      </c>
      <c r="C29" s="136"/>
      <c r="D29" s="53" t="s">
        <v>116</v>
      </c>
      <c r="E29" s="54">
        <v>22.5</v>
      </c>
      <c r="F29" s="62">
        <v>8</v>
      </c>
      <c r="G29" s="63">
        <f>IF(F29="","",F29+G27)</f>
        <v>388</v>
      </c>
      <c r="H29" s="58">
        <f t="shared" si="0"/>
        <v>1.4814814814814815E-2</v>
      </c>
      <c r="I29" s="58">
        <f>IF((F29=0),"",I27+K27+H29)</f>
        <v>0.51249999999999996</v>
      </c>
      <c r="J29" s="60"/>
      <c r="K29" s="60"/>
      <c r="L29" s="60"/>
      <c r="M29" s="52"/>
    </row>
    <row r="30" spans="1:13" x14ac:dyDescent="0.2">
      <c r="A30" s="61">
        <v>21</v>
      </c>
      <c r="B30" s="131" t="s">
        <v>115</v>
      </c>
      <c r="C30" s="131"/>
      <c r="D30" s="52"/>
      <c r="E30" s="54">
        <v>22.5</v>
      </c>
      <c r="F30" s="62">
        <v>9</v>
      </c>
      <c r="G30" s="63">
        <f t="shared" si="3"/>
        <v>397</v>
      </c>
      <c r="H30" s="58">
        <f t="shared" si="0"/>
        <v>1.6666666666666666E-2</v>
      </c>
      <c r="I30" s="58">
        <f t="shared" si="4"/>
        <v>0.52916666666666667</v>
      </c>
      <c r="J30" s="60"/>
      <c r="K30" s="60">
        <v>6.25E-2</v>
      </c>
      <c r="L30" s="65">
        <f>I30-J28</f>
        <v>3.1481481481481499E-2</v>
      </c>
      <c r="M30" s="52"/>
    </row>
    <row r="31" spans="1:13" x14ac:dyDescent="0.2">
      <c r="A31" s="61">
        <v>21</v>
      </c>
      <c r="B31" s="131" t="s">
        <v>115</v>
      </c>
      <c r="C31" s="131"/>
      <c r="D31" s="53" t="s">
        <v>118</v>
      </c>
      <c r="E31" s="54"/>
      <c r="F31" s="62"/>
      <c r="G31" s="63" t="str">
        <f t="shared" si="3"/>
        <v/>
      </c>
      <c r="H31" s="58" t="str">
        <f t="shared" si="0"/>
        <v/>
      </c>
      <c r="I31" s="58" t="str">
        <f t="shared" si="4"/>
        <v/>
      </c>
      <c r="J31" s="60">
        <f>I30+K30</f>
        <v>0.59166666666666667</v>
      </c>
      <c r="K31" s="60"/>
      <c r="L31" s="60"/>
      <c r="M31" s="52"/>
    </row>
    <row r="32" spans="1:13" x14ac:dyDescent="0.2">
      <c r="A32" s="61">
        <v>21</v>
      </c>
      <c r="B32" s="132" t="s">
        <v>117</v>
      </c>
      <c r="C32" s="136"/>
      <c r="D32" s="53" t="s">
        <v>120</v>
      </c>
      <c r="E32" s="54">
        <v>22.5</v>
      </c>
      <c r="F32" s="62">
        <v>9</v>
      </c>
      <c r="G32" s="63">
        <f>IF(F32="","",F32+G30)</f>
        <v>406</v>
      </c>
      <c r="H32" s="58">
        <f t="shared" si="0"/>
        <v>1.6666666666666666E-2</v>
      </c>
      <c r="I32" s="58">
        <f>IF((F32=0),"",I30+K30+H32)</f>
        <v>0.60833333333333339</v>
      </c>
      <c r="J32" s="60"/>
      <c r="K32" s="60"/>
      <c r="L32" s="60"/>
      <c r="M32" s="52"/>
    </row>
    <row r="33" spans="1:13" x14ac:dyDescent="0.2">
      <c r="A33" s="61">
        <v>21</v>
      </c>
      <c r="B33" s="132" t="s">
        <v>119</v>
      </c>
      <c r="C33" s="136"/>
      <c r="D33" s="53" t="s">
        <v>123</v>
      </c>
      <c r="E33" s="54">
        <v>22.5</v>
      </c>
      <c r="F33" s="62">
        <v>8</v>
      </c>
      <c r="G33" s="63">
        <f t="shared" si="3"/>
        <v>414</v>
      </c>
      <c r="H33" s="58">
        <f t="shared" si="0"/>
        <v>1.4814814814814815E-2</v>
      </c>
      <c r="I33" s="58">
        <f t="shared" si="4"/>
        <v>0.62314814814814823</v>
      </c>
      <c r="J33" s="60"/>
      <c r="K33" s="60"/>
      <c r="L33" s="60"/>
      <c r="M33" s="52"/>
    </row>
    <row r="34" spans="1:13" x14ac:dyDescent="0.2">
      <c r="A34" s="61">
        <v>21</v>
      </c>
      <c r="B34" s="132" t="s">
        <v>121</v>
      </c>
      <c r="C34" s="136"/>
      <c r="D34" s="53" t="s">
        <v>124</v>
      </c>
      <c r="E34" s="54">
        <v>22.5</v>
      </c>
      <c r="F34" s="62">
        <v>5</v>
      </c>
      <c r="G34" s="63">
        <f t="shared" si="3"/>
        <v>419</v>
      </c>
      <c r="H34" s="58">
        <f t="shared" si="0"/>
        <v>9.2592592592592587E-3</v>
      </c>
      <c r="I34" s="58">
        <f t="shared" si="4"/>
        <v>0.63240740740740753</v>
      </c>
      <c r="J34" s="60"/>
      <c r="K34" s="60"/>
      <c r="L34" s="60"/>
      <c r="M34" s="52"/>
    </row>
    <row r="35" spans="1:13" x14ac:dyDescent="0.2">
      <c r="A35" s="61">
        <v>21</v>
      </c>
      <c r="B35" s="132" t="s">
        <v>122</v>
      </c>
      <c r="C35" s="136"/>
      <c r="D35" s="53" t="s">
        <v>128</v>
      </c>
      <c r="E35" s="54">
        <v>22.5</v>
      </c>
      <c r="F35" s="62">
        <v>9</v>
      </c>
      <c r="G35" s="63">
        <f t="shared" si="3"/>
        <v>428</v>
      </c>
      <c r="H35" s="58">
        <f t="shared" si="0"/>
        <v>1.6666666666666666E-2</v>
      </c>
      <c r="I35" s="58">
        <f t="shared" si="4"/>
        <v>0.64907407407407425</v>
      </c>
      <c r="J35" s="60"/>
      <c r="K35" s="60"/>
      <c r="L35" s="60"/>
      <c r="M35" s="52"/>
    </row>
    <row r="36" spans="1:13" x14ac:dyDescent="0.2">
      <c r="A36" s="68">
        <v>21</v>
      </c>
      <c r="B36" s="132" t="s">
        <v>125</v>
      </c>
      <c r="C36" s="136"/>
      <c r="D36" s="53" t="s">
        <v>129</v>
      </c>
      <c r="E36" s="54">
        <v>22.5</v>
      </c>
      <c r="F36" s="62">
        <v>11</v>
      </c>
      <c r="G36" s="63">
        <f t="shared" si="3"/>
        <v>439</v>
      </c>
      <c r="H36" s="58">
        <f t="shared" si="0"/>
        <v>2.0370370370370369E-2</v>
      </c>
      <c r="I36" s="58">
        <f t="shared" si="4"/>
        <v>0.66944444444444462</v>
      </c>
      <c r="J36" s="60"/>
      <c r="K36" s="60"/>
      <c r="L36" s="60"/>
      <c r="M36" s="52"/>
    </row>
    <row r="37" spans="1:13" x14ac:dyDescent="0.2">
      <c r="A37" s="68">
        <v>21</v>
      </c>
      <c r="B37" s="132" t="s">
        <v>127</v>
      </c>
      <c r="C37" s="136"/>
      <c r="D37" s="53" t="s">
        <v>130</v>
      </c>
      <c r="E37" s="54">
        <v>22.5</v>
      </c>
      <c r="F37" s="62">
        <v>8</v>
      </c>
      <c r="G37" s="63">
        <f t="shared" si="3"/>
        <v>447</v>
      </c>
      <c r="H37" s="58">
        <f t="shared" si="0"/>
        <v>1.4814814814814815E-2</v>
      </c>
      <c r="I37" s="58">
        <f t="shared" si="4"/>
        <v>0.68425925925925946</v>
      </c>
      <c r="J37" s="60"/>
      <c r="K37" s="60"/>
      <c r="L37" s="60"/>
      <c r="M37" s="52"/>
    </row>
    <row r="38" spans="1:13" x14ac:dyDescent="0.2">
      <c r="A38" s="68">
        <v>21</v>
      </c>
      <c r="B38" s="131" t="s">
        <v>126</v>
      </c>
      <c r="C38" s="131"/>
      <c r="D38" s="53"/>
      <c r="E38" s="54">
        <v>22.5</v>
      </c>
      <c r="F38" s="62">
        <v>8</v>
      </c>
      <c r="G38" s="63">
        <f t="shared" si="3"/>
        <v>455</v>
      </c>
      <c r="H38" s="58">
        <f t="shared" si="0"/>
        <v>1.4814814814814815E-2</v>
      </c>
      <c r="I38" s="58">
        <f t="shared" si="4"/>
        <v>0.69907407407407429</v>
      </c>
      <c r="J38" s="60"/>
      <c r="K38" s="60">
        <v>1.3888888888888888E-2</v>
      </c>
      <c r="L38" s="65">
        <f>I38-J31</f>
        <v>0.10740740740740762</v>
      </c>
      <c r="M38" s="52"/>
    </row>
    <row r="39" spans="1:13" x14ac:dyDescent="0.2">
      <c r="A39" s="68">
        <v>21</v>
      </c>
      <c r="B39" s="131" t="s">
        <v>126</v>
      </c>
      <c r="C39" s="131"/>
      <c r="D39" s="53" t="s">
        <v>131</v>
      </c>
      <c r="E39" s="54"/>
      <c r="F39" s="62"/>
      <c r="G39" s="63" t="str">
        <f t="shared" si="3"/>
        <v/>
      </c>
      <c r="H39" s="58" t="str">
        <f t="shared" si="0"/>
        <v/>
      </c>
      <c r="I39" s="58" t="str">
        <f t="shared" si="4"/>
        <v/>
      </c>
      <c r="J39" s="60">
        <f>I38+K38</f>
        <v>0.71296296296296313</v>
      </c>
      <c r="K39" s="60"/>
      <c r="L39" s="60"/>
      <c r="M39" s="52"/>
    </row>
    <row r="40" spans="1:13" x14ac:dyDescent="0.2">
      <c r="A40" s="68">
        <v>71</v>
      </c>
      <c r="B40" s="132" t="s">
        <v>134</v>
      </c>
      <c r="C40" s="132"/>
      <c r="D40" s="53" t="s">
        <v>132</v>
      </c>
      <c r="E40" s="54">
        <v>22.5</v>
      </c>
      <c r="F40" s="62">
        <v>4</v>
      </c>
      <c r="G40" s="63">
        <f>IF(F40="","",F40+G38)</f>
        <v>459</v>
      </c>
      <c r="H40" s="58">
        <f t="shared" ref="H40:H45" si="5">IF((F40=0),"",F40/E40/24)</f>
        <v>7.4074074074074077E-3</v>
      </c>
      <c r="I40" s="58">
        <f>IF((F40=0),"",I38+K38+H40)</f>
        <v>0.72037037037037055</v>
      </c>
      <c r="J40" s="60"/>
      <c r="K40" s="60"/>
      <c r="L40" s="60"/>
      <c r="M40" s="52"/>
    </row>
    <row r="41" spans="1:13" x14ac:dyDescent="0.2">
      <c r="A41" s="68">
        <v>71</v>
      </c>
      <c r="B41" s="132" t="s">
        <v>133</v>
      </c>
      <c r="C41" s="132"/>
      <c r="D41" s="53" t="s">
        <v>139</v>
      </c>
      <c r="E41" s="54">
        <v>22.5</v>
      </c>
      <c r="F41" s="62">
        <v>3</v>
      </c>
      <c r="G41" s="63">
        <f t="shared" ref="G41:G45" si="6">IF(F41="","",F41+G40)</f>
        <v>462</v>
      </c>
      <c r="H41" s="58">
        <f t="shared" si="5"/>
        <v>5.5555555555555558E-3</v>
      </c>
      <c r="I41" s="58">
        <f t="shared" ref="I41:I45" si="7">IF((F41=0),"",I40+K40+H41)</f>
        <v>0.72592592592592609</v>
      </c>
      <c r="J41" s="60"/>
      <c r="K41" s="60"/>
      <c r="L41" s="60"/>
      <c r="M41" s="52"/>
    </row>
    <row r="42" spans="1:13" x14ac:dyDescent="0.2">
      <c r="A42" s="68">
        <v>71</v>
      </c>
      <c r="B42" s="132" t="s">
        <v>135</v>
      </c>
      <c r="C42" s="132"/>
      <c r="D42" s="53" t="s">
        <v>139</v>
      </c>
      <c r="E42" s="54">
        <v>22.5</v>
      </c>
      <c r="F42" s="62">
        <v>10</v>
      </c>
      <c r="G42" s="63">
        <f t="shared" si="6"/>
        <v>472</v>
      </c>
      <c r="H42" s="58">
        <f t="shared" si="5"/>
        <v>1.8518518518518517E-2</v>
      </c>
      <c r="I42" s="58">
        <f t="shared" si="7"/>
        <v>0.74444444444444458</v>
      </c>
      <c r="J42" s="60"/>
      <c r="K42" s="60"/>
      <c r="L42" s="60"/>
      <c r="M42" s="52"/>
    </row>
    <row r="43" spans="1:13" x14ac:dyDescent="0.2">
      <c r="A43" s="68">
        <v>71</v>
      </c>
      <c r="B43" s="132" t="s">
        <v>136</v>
      </c>
      <c r="C43" s="132"/>
      <c r="D43" s="53" t="s">
        <v>139</v>
      </c>
      <c r="E43" s="54">
        <v>22.5</v>
      </c>
      <c r="F43" s="62">
        <v>6</v>
      </c>
      <c r="G43" s="63">
        <f t="shared" si="6"/>
        <v>478</v>
      </c>
      <c r="H43" s="58">
        <f t="shared" si="5"/>
        <v>1.1111111111111112E-2</v>
      </c>
      <c r="I43" s="58">
        <f t="shared" si="7"/>
        <v>0.75555555555555565</v>
      </c>
      <c r="J43" s="60"/>
      <c r="K43" s="60"/>
      <c r="L43" s="60"/>
      <c r="M43" s="52"/>
    </row>
    <row r="44" spans="1:13" x14ac:dyDescent="0.2">
      <c r="A44" s="68">
        <v>71</v>
      </c>
      <c r="B44" s="132" t="s">
        <v>137</v>
      </c>
      <c r="C44" s="132"/>
      <c r="D44" s="53" t="s">
        <v>140</v>
      </c>
      <c r="E44" s="54">
        <v>22.5</v>
      </c>
      <c r="F44" s="62">
        <v>9</v>
      </c>
      <c r="G44" s="63">
        <f t="shared" si="6"/>
        <v>487</v>
      </c>
      <c r="H44" s="58">
        <f t="shared" si="5"/>
        <v>1.6666666666666666E-2</v>
      </c>
      <c r="I44" s="58">
        <f t="shared" si="7"/>
        <v>0.77222222222222237</v>
      </c>
      <c r="J44" s="60"/>
      <c r="K44" s="60"/>
      <c r="L44" s="60"/>
      <c r="M44" s="52"/>
    </row>
    <row r="45" spans="1:13" x14ac:dyDescent="0.2">
      <c r="A45" s="68">
        <v>71</v>
      </c>
      <c r="B45" s="131" t="s">
        <v>138</v>
      </c>
      <c r="C45" s="131"/>
      <c r="D45" s="53"/>
      <c r="E45" s="54">
        <v>22.5</v>
      </c>
      <c r="F45" s="62">
        <v>12</v>
      </c>
      <c r="G45" s="63">
        <f t="shared" si="6"/>
        <v>499</v>
      </c>
      <c r="H45" s="58">
        <f t="shared" si="5"/>
        <v>2.2222222222222223E-2</v>
      </c>
      <c r="I45" s="58">
        <f t="shared" si="7"/>
        <v>0.79444444444444462</v>
      </c>
      <c r="J45" s="60"/>
      <c r="K45" s="60">
        <v>6.25E-2</v>
      </c>
      <c r="L45" s="65">
        <f>I45-J39</f>
        <v>8.1481481481481488E-2</v>
      </c>
      <c r="M45" s="52"/>
    </row>
    <row r="46" spans="1:13" x14ac:dyDescent="0.2">
      <c r="A46" s="68">
        <v>71</v>
      </c>
      <c r="B46" s="131" t="s">
        <v>138</v>
      </c>
      <c r="C46" s="131"/>
      <c r="D46" s="53" t="s">
        <v>139</v>
      </c>
      <c r="E46" s="54"/>
      <c r="F46" s="62"/>
      <c r="G46" s="63"/>
      <c r="H46" s="58"/>
      <c r="I46" s="58"/>
      <c r="J46" s="60">
        <f>I45+K45</f>
        <v>0.85694444444444462</v>
      </c>
      <c r="K46" s="60"/>
      <c r="L46" s="60"/>
      <c r="M46" s="52"/>
    </row>
    <row r="47" spans="1:13" x14ac:dyDescent="0.2">
      <c r="A47" s="68">
        <v>71</v>
      </c>
      <c r="B47" s="132" t="s">
        <v>141</v>
      </c>
      <c r="C47" s="132"/>
      <c r="D47" s="53" t="s">
        <v>139</v>
      </c>
      <c r="E47" s="54">
        <v>22.5</v>
      </c>
      <c r="F47" s="62">
        <v>8</v>
      </c>
      <c r="G47" s="63">
        <f>IF(F47="","",F47+G45)</f>
        <v>507</v>
      </c>
      <c r="H47" s="58">
        <f t="shared" ref="H47:H48" si="8">IF((F47=0),"",F47/E47/24)</f>
        <v>1.4814814814814815E-2</v>
      </c>
      <c r="I47" s="58">
        <f>IF((F47=0),"",I45+K45+H47)</f>
        <v>0.87175925925925946</v>
      </c>
      <c r="J47" s="60"/>
      <c r="K47" s="60"/>
      <c r="L47" s="60"/>
      <c r="M47" s="52"/>
    </row>
    <row r="48" spans="1:13" x14ac:dyDescent="0.2">
      <c r="A48" s="68">
        <v>71</v>
      </c>
      <c r="B48" s="132" t="s">
        <v>142</v>
      </c>
      <c r="C48" s="132"/>
      <c r="D48" s="53" t="s">
        <v>139</v>
      </c>
      <c r="E48" s="54">
        <v>22.5</v>
      </c>
      <c r="F48" s="62">
        <v>10</v>
      </c>
      <c r="G48" s="63">
        <f t="shared" ref="G48:G50" si="9">IF(F48="","",F48+G47)</f>
        <v>517</v>
      </c>
      <c r="H48" s="58">
        <f t="shared" si="8"/>
        <v>1.8518518518518517E-2</v>
      </c>
      <c r="I48" s="58">
        <f t="shared" ref="I48:I50" si="10">IF((F48=0),"",I47+K47+H48)</f>
        <v>0.89027777777777795</v>
      </c>
      <c r="J48" s="60"/>
      <c r="K48" s="60"/>
      <c r="L48" s="60"/>
      <c r="M48" s="52"/>
    </row>
    <row r="49" spans="1:17" x14ac:dyDescent="0.2">
      <c r="A49" s="68" t="s">
        <v>144</v>
      </c>
      <c r="B49" s="132" t="s">
        <v>143</v>
      </c>
      <c r="C49" s="136"/>
      <c r="D49" s="87" t="s">
        <v>145</v>
      </c>
      <c r="E49" s="54">
        <v>22.5</v>
      </c>
      <c r="F49" s="62">
        <v>16</v>
      </c>
      <c r="G49" s="63">
        <f t="shared" si="9"/>
        <v>533</v>
      </c>
      <c r="H49" s="58">
        <f t="shared" si="0"/>
        <v>2.9629629629629631E-2</v>
      </c>
      <c r="I49" s="58">
        <f t="shared" si="10"/>
        <v>0.91990740740740762</v>
      </c>
      <c r="J49" s="60"/>
      <c r="K49" s="60"/>
      <c r="L49" s="60"/>
      <c r="M49" s="52"/>
    </row>
    <row r="50" spans="1:17" ht="15.75" x14ac:dyDescent="0.25">
      <c r="A50" s="68" t="s">
        <v>144</v>
      </c>
      <c r="B50" s="134" t="s">
        <v>146</v>
      </c>
      <c r="C50" s="135"/>
      <c r="D50" s="53"/>
      <c r="E50" s="54">
        <v>22.5</v>
      </c>
      <c r="F50" s="62">
        <v>16</v>
      </c>
      <c r="G50" s="63">
        <f t="shared" si="9"/>
        <v>549</v>
      </c>
      <c r="H50" s="58">
        <f t="shared" si="0"/>
        <v>2.9629629629629631E-2</v>
      </c>
      <c r="I50" s="58">
        <f t="shared" si="10"/>
        <v>0.94953703703703729</v>
      </c>
      <c r="J50" s="60"/>
      <c r="K50" s="60"/>
      <c r="L50" s="65">
        <f>I50-J46</f>
        <v>9.2592592592592671E-2</v>
      </c>
      <c r="M50" s="52"/>
    </row>
    <row r="51" spans="1:17" ht="15.75" x14ac:dyDescent="0.25">
      <c r="A51" s="52"/>
      <c r="B51" s="131"/>
      <c r="C51" s="131"/>
      <c r="D51" s="69"/>
      <c r="E51" s="54"/>
      <c r="F51" s="62"/>
      <c r="G51" s="63" t="str">
        <f>IF(F51="","",F51+#REF!)</f>
        <v/>
      </c>
      <c r="H51" s="58" t="str">
        <f t="shared" si="0"/>
        <v/>
      </c>
      <c r="I51" s="58" t="str">
        <f>IF((F51=0),"",#REF!+#REF!+H51)</f>
        <v/>
      </c>
      <c r="J51" s="60"/>
      <c r="K51" s="60"/>
      <c r="L51" s="60"/>
      <c r="M51" s="52"/>
    </row>
    <row r="52" spans="1:17" x14ac:dyDescent="0.2">
      <c r="A52" s="70"/>
      <c r="B52" s="133"/>
      <c r="C52" s="133"/>
      <c r="D52" s="70"/>
      <c r="E52" s="71"/>
      <c r="F52" s="72"/>
      <c r="G52" s="42"/>
      <c r="H52" s="73"/>
      <c r="I52" s="74"/>
      <c r="J52" s="74"/>
      <c r="K52" s="74"/>
      <c r="L52" s="74"/>
    </row>
    <row r="53" spans="1:17" x14ac:dyDescent="0.2">
      <c r="A53" s="70"/>
      <c r="B53" s="133"/>
      <c r="C53" s="133"/>
      <c r="D53" s="70"/>
      <c r="E53" s="71"/>
      <c r="F53" s="72"/>
      <c r="G53" s="75"/>
      <c r="H53" s="73"/>
      <c r="I53" s="74"/>
      <c r="J53" s="74"/>
      <c r="K53" s="74"/>
      <c r="L53" s="76" t="s">
        <v>63</v>
      </c>
      <c r="M53" s="77" t="s">
        <v>260</v>
      </c>
    </row>
    <row r="54" spans="1:17" x14ac:dyDescent="0.2">
      <c r="A54" s="70"/>
      <c r="B54" s="133"/>
      <c r="C54" s="133"/>
      <c r="D54" s="70"/>
      <c r="E54" s="71"/>
      <c r="F54" s="72"/>
      <c r="G54" s="42"/>
      <c r="H54" s="73"/>
      <c r="I54" s="74"/>
      <c r="J54" s="74"/>
      <c r="K54" s="74"/>
      <c r="L54" s="74"/>
    </row>
    <row r="55" spans="1:17" x14ac:dyDescent="0.2">
      <c r="A55" s="70"/>
      <c r="D55" s="78"/>
      <c r="E55" s="71"/>
      <c r="F55" s="72"/>
      <c r="G55" s="42"/>
      <c r="H55" s="73"/>
      <c r="I55" s="74"/>
      <c r="J55" s="74"/>
      <c r="K55" s="74"/>
      <c r="L55" s="74"/>
    </row>
    <row r="56" spans="1:17" x14ac:dyDescent="0.2">
      <c r="A56" s="70"/>
      <c r="B56" s="79"/>
      <c r="D56" s="78"/>
      <c r="E56" s="71"/>
      <c r="F56" s="72"/>
      <c r="G56" s="42"/>
      <c r="H56" s="73"/>
      <c r="I56" s="74"/>
      <c r="J56" s="74"/>
      <c r="K56" s="74"/>
      <c r="L56" s="74"/>
    </row>
    <row r="57" spans="1:17" x14ac:dyDescent="0.2">
      <c r="A57" s="70"/>
      <c r="B57" s="80"/>
      <c r="D57" s="78"/>
      <c r="E57" s="71"/>
      <c r="F57" s="72"/>
      <c r="G57" s="42"/>
      <c r="H57" s="73"/>
      <c r="I57" s="74"/>
      <c r="J57" s="74"/>
      <c r="K57" s="74"/>
      <c r="L57" s="74"/>
    </row>
    <row r="58" spans="1:17" s="70" customFormat="1" x14ac:dyDescent="0.2">
      <c r="B58" s="78"/>
      <c r="E58" s="71"/>
      <c r="F58" s="72"/>
      <c r="G58" s="42"/>
      <c r="H58" s="73"/>
      <c r="I58" s="74"/>
      <c r="J58" s="74"/>
      <c r="K58" s="74"/>
      <c r="L58" s="74"/>
      <c r="N58" s="43"/>
      <c r="O58" s="43"/>
      <c r="P58" s="43"/>
      <c r="Q58" s="43"/>
    </row>
    <row r="59" spans="1:17" s="70" customFormat="1" x14ac:dyDescent="0.2">
      <c r="B59" s="81"/>
      <c r="E59" s="71"/>
      <c r="F59" s="72"/>
      <c r="G59" s="42"/>
      <c r="H59" s="73"/>
      <c r="I59" s="74"/>
      <c r="J59" s="74"/>
      <c r="K59" s="74"/>
      <c r="L59" s="74"/>
      <c r="N59" s="43"/>
      <c r="O59" s="43"/>
      <c r="P59" s="43"/>
      <c r="Q59" s="43"/>
    </row>
    <row r="60" spans="1:17" s="70" customFormat="1" x14ac:dyDescent="0.2">
      <c r="B60" s="86"/>
      <c r="E60" s="71"/>
      <c r="F60" s="72"/>
      <c r="G60" s="42"/>
      <c r="H60" s="73"/>
      <c r="I60" s="74"/>
      <c r="J60" s="74"/>
      <c r="K60" s="74"/>
      <c r="L60" s="74"/>
      <c r="N60" s="43"/>
      <c r="O60" s="43"/>
      <c r="P60" s="43"/>
      <c r="Q60" s="43"/>
    </row>
    <row r="61" spans="1:17" s="70" customFormat="1" x14ac:dyDescent="0.2">
      <c r="B61" s="81"/>
      <c r="E61" s="71"/>
      <c r="F61" s="72"/>
      <c r="G61" s="42"/>
      <c r="H61" s="73"/>
      <c r="I61" s="74"/>
      <c r="J61" s="74"/>
      <c r="K61" s="74"/>
      <c r="L61" s="74"/>
      <c r="N61" s="43"/>
      <c r="O61" s="43"/>
      <c r="P61" s="43"/>
      <c r="Q61" s="43"/>
    </row>
    <row r="62" spans="1:17" s="70" customFormat="1" x14ac:dyDescent="0.2">
      <c r="B62" s="81"/>
      <c r="E62" s="71"/>
      <c r="F62" s="72"/>
      <c r="G62" s="42"/>
      <c r="H62" s="73"/>
      <c r="I62" s="74"/>
      <c r="J62" s="74"/>
      <c r="K62" s="74"/>
      <c r="L62" s="74"/>
      <c r="N62" s="43"/>
      <c r="O62" s="43"/>
      <c r="P62" s="43"/>
      <c r="Q62" s="43"/>
    </row>
    <row r="63" spans="1:17" s="70" customFormat="1" x14ac:dyDescent="0.2">
      <c r="E63" s="71"/>
      <c r="F63" s="72"/>
      <c r="G63" s="42"/>
      <c r="H63" s="73"/>
      <c r="I63" s="74"/>
      <c r="J63" s="74"/>
      <c r="K63" s="74"/>
      <c r="L63" s="74"/>
      <c r="N63" s="43"/>
      <c r="O63" s="43"/>
      <c r="P63" s="43"/>
      <c r="Q63" s="43"/>
    </row>
    <row r="64" spans="1:17" s="70" customFormat="1" x14ac:dyDescent="0.2">
      <c r="E64" s="71"/>
      <c r="F64" s="72"/>
      <c r="G64" s="42"/>
      <c r="H64" s="73"/>
      <c r="I64" s="74"/>
      <c r="J64" s="74"/>
      <c r="K64" s="74"/>
      <c r="L64" s="74"/>
      <c r="N64" s="43"/>
      <c r="O64" s="43"/>
      <c r="P64" s="43"/>
      <c r="Q64" s="43"/>
    </row>
    <row r="65" spans="2:17" s="70" customFormat="1" x14ac:dyDescent="0.2">
      <c r="E65" s="71"/>
      <c r="F65" s="72"/>
      <c r="G65" s="42"/>
      <c r="H65" s="73"/>
      <c r="I65" s="74"/>
      <c r="J65" s="74"/>
      <c r="K65" s="74"/>
      <c r="L65" s="74"/>
      <c r="N65" s="43"/>
      <c r="O65" s="43"/>
      <c r="P65" s="43"/>
      <c r="Q65" s="43"/>
    </row>
    <row r="66" spans="2:17" s="70" customFormat="1" x14ac:dyDescent="0.2">
      <c r="B66" s="85"/>
      <c r="E66" s="71"/>
      <c r="F66" s="72"/>
      <c r="G66" s="42"/>
      <c r="H66" s="73"/>
      <c r="I66" s="74"/>
      <c r="J66" s="74"/>
      <c r="K66" s="74"/>
      <c r="L66" s="74"/>
      <c r="N66" s="43"/>
      <c r="O66" s="43"/>
      <c r="P66" s="43"/>
      <c r="Q66" s="43"/>
    </row>
    <row r="67" spans="2:17" s="70" customFormat="1" x14ac:dyDescent="0.2">
      <c r="E67" s="71"/>
      <c r="F67" s="72"/>
      <c r="G67" s="42"/>
      <c r="H67" s="73"/>
      <c r="I67" s="74"/>
      <c r="J67" s="74"/>
      <c r="K67" s="74"/>
      <c r="L67" s="74"/>
      <c r="N67" s="43"/>
      <c r="O67" s="43"/>
      <c r="P67" s="43"/>
      <c r="Q67" s="43"/>
    </row>
    <row r="68" spans="2:17" s="70" customFormat="1" x14ac:dyDescent="0.2">
      <c r="E68" s="71"/>
      <c r="F68" s="72"/>
      <c r="G68" s="42"/>
      <c r="H68" s="73"/>
      <c r="I68" s="74"/>
      <c r="J68" s="74"/>
      <c r="K68" s="74"/>
      <c r="L68" s="74"/>
      <c r="N68" s="43"/>
      <c r="O68" s="43"/>
      <c r="P68" s="43"/>
      <c r="Q68" s="43"/>
    </row>
    <row r="69" spans="2:17" s="70" customFormat="1" x14ac:dyDescent="0.2">
      <c r="E69" s="71"/>
      <c r="F69" s="72"/>
      <c r="G69" s="42"/>
      <c r="H69" s="73"/>
      <c r="I69" s="74"/>
      <c r="J69" s="74"/>
      <c r="K69" s="74"/>
      <c r="L69" s="74"/>
      <c r="N69" s="43"/>
      <c r="O69" s="43"/>
      <c r="P69" s="43"/>
      <c r="Q69" s="43"/>
    </row>
    <row r="70" spans="2:17" s="70" customFormat="1" x14ac:dyDescent="0.2">
      <c r="E70" s="71"/>
      <c r="F70" s="72"/>
      <c r="G70" s="42"/>
      <c r="H70" s="73"/>
      <c r="I70" s="74"/>
      <c r="J70" s="74"/>
      <c r="K70" s="74"/>
      <c r="L70" s="74"/>
      <c r="N70" s="43"/>
      <c r="O70" s="43"/>
      <c r="P70" s="43"/>
      <c r="Q70" s="43"/>
    </row>
    <row r="71" spans="2:17" s="70" customFormat="1" x14ac:dyDescent="0.2">
      <c r="E71" s="71"/>
      <c r="F71" s="72"/>
      <c r="G71" s="42"/>
      <c r="H71" s="73"/>
      <c r="I71" s="74"/>
      <c r="J71" s="74"/>
      <c r="K71" s="74"/>
      <c r="L71" s="74"/>
      <c r="N71" s="43"/>
      <c r="O71" s="43"/>
      <c r="P71" s="43"/>
      <c r="Q71" s="43"/>
    </row>
    <row r="72" spans="2:17" s="70" customFormat="1" x14ac:dyDescent="0.2">
      <c r="B72" s="85"/>
      <c r="E72" s="71"/>
      <c r="F72" s="72"/>
      <c r="G72" s="42"/>
      <c r="H72" s="73"/>
      <c r="I72" s="74"/>
      <c r="J72" s="74"/>
      <c r="K72" s="74"/>
      <c r="L72" s="74"/>
      <c r="N72" s="43"/>
      <c r="O72" s="43"/>
      <c r="P72" s="43"/>
      <c r="Q72" s="43"/>
    </row>
    <row r="73" spans="2:17" s="70" customFormat="1" x14ac:dyDescent="0.2">
      <c r="E73" s="71"/>
      <c r="F73" s="72"/>
      <c r="G73" s="42"/>
      <c r="H73" s="73"/>
      <c r="I73" s="74"/>
      <c r="J73" s="74"/>
      <c r="K73" s="74"/>
      <c r="L73" s="74"/>
      <c r="N73" s="43"/>
      <c r="O73" s="43"/>
      <c r="P73" s="43"/>
      <c r="Q73" s="43"/>
    </row>
    <row r="74" spans="2:17" s="70" customFormat="1" x14ac:dyDescent="0.2">
      <c r="E74" s="71"/>
      <c r="F74" s="72"/>
      <c r="G74" s="42"/>
      <c r="H74" s="73"/>
      <c r="I74" s="74"/>
      <c r="J74" s="74"/>
      <c r="K74" s="74"/>
      <c r="L74" s="74"/>
      <c r="N74" s="43"/>
      <c r="O74" s="43"/>
      <c r="P74" s="43"/>
      <c r="Q74" s="43"/>
    </row>
    <row r="75" spans="2:17" s="70" customFormat="1" x14ac:dyDescent="0.2">
      <c r="E75" s="71"/>
      <c r="F75" s="72"/>
      <c r="G75" s="42"/>
      <c r="H75" s="73"/>
      <c r="I75" s="74"/>
      <c r="J75" s="74"/>
      <c r="K75" s="74"/>
      <c r="L75" s="74"/>
      <c r="N75" s="43"/>
      <c r="O75" s="43"/>
      <c r="P75" s="43"/>
      <c r="Q75" s="43"/>
    </row>
    <row r="76" spans="2:17" s="70" customFormat="1" x14ac:dyDescent="0.2">
      <c r="E76" s="71"/>
      <c r="F76" s="72"/>
      <c r="G76" s="42"/>
      <c r="H76" s="73"/>
      <c r="I76" s="74"/>
      <c r="J76" s="74"/>
      <c r="K76" s="74"/>
      <c r="L76" s="74"/>
      <c r="N76" s="43"/>
      <c r="O76" s="43"/>
      <c r="P76" s="43"/>
      <c r="Q76" s="43"/>
    </row>
    <row r="77" spans="2:17" s="70" customFormat="1" x14ac:dyDescent="0.2">
      <c r="E77" s="71"/>
      <c r="F77" s="72"/>
      <c r="G77" s="42"/>
      <c r="H77" s="73"/>
      <c r="I77" s="74"/>
      <c r="J77" s="74"/>
      <c r="K77" s="74"/>
      <c r="L77" s="74"/>
      <c r="N77" s="43"/>
      <c r="O77" s="43"/>
      <c r="P77" s="43"/>
      <c r="Q77" s="43"/>
    </row>
    <row r="78" spans="2:17" s="70" customFormat="1" x14ac:dyDescent="0.2">
      <c r="E78" s="71"/>
      <c r="F78" s="72"/>
      <c r="G78" s="42"/>
      <c r="H78" s="73"/>
      <c r="I78" s="74"/>
      <c r="J78" s="74"/>
      <c r="K78" s="74"/>
      <c r="L78" s="74"/>
      <c r="N78" s="43"/>
      <c r="O78" s="43"/>
      <c r="P78" s="43"/>
      <c r="Q78" s="43"/>
    </row>
    <row r="79" spans="2:17" s="70" customFormat="1" x14ac:dyDescent="0.2">
      <c r="B79" s="133"/>
      <c r="C79" s="133"/>
      <c r="E79" s="71"/>
      <c r="F79" s="72"/>
      <c r="G79" s="42"/>
      <c r="H79" s="73"/>
      <c r="I79" s="74"/>
      <c r="J79" s="74"/>
      <c r="K79" s="74"/>
      <c r="L79" s="74"/>
      <c r="N79" s="43"/>
      <c r="O79" s="43"/>
      <c r="P79" s="43"/>
      <c r="Q79" s="43"/>
    </row>
    <row r="80" spans="2:17" s="70" customFormat="1" x14ac:dyDescent="0.2">
      <c r="B80" s="133"/>
      <c r="C80" s="133"/>
      <c r="E80" s="71"/>
      <c r="F80" s="72"/>
      <c r="G80" s="42"/>
      <c r="H80" s="73"/>
      <c r="I80" s="74"/>
      <c r="J80" s="74"/>
      <c r="K80" s="74"/>
      <c r="L80" s="74"/>
      <c r="N80" s="43"/>
      <c r="O80" s="43"/>
      <c r="P80" s="43"/>
      <c r="Q80" s="43"/>
    </row>
    <row r="81" spans="2:17" s="70" customFormat="1" x14ac:dyDescent="0.2">
      <c r="B81" s="133"/>
      <c r="C81" s="133"/>
      <c r="E81" s="71"/>
      <c r="F81" s="72"/>
      <c r="G81" s="42"/>
      <c r="H81" s="73"/>
      <c r="I81" s="74"/>
      <c r="J81" s="74"/>
      <c r="K81" s="74"/>
      <c r="L81" s="74"/>
      <c r="N81" s="43"/>
      <c r="O81" s="43"/>
      <c r="P81" s="43"/>
      <c r="Q81" s="43"/>
    </row>
    <row r="82" spans="2:17" s="70" customFormat="1" x14ac:dyDescent="0.2">
      <c r="B82" s="133"/>
      <c r="C82" s="133"/>
      <c r="E82" s="71"/>
      <c r="F82" s="72"/>
      <c r="G82" s="42"/>
      <c r="H82" s="73"/>
      <c r="I82" s="74"/>
      <c r="J82" s="74"/>
      <c r="K82" s="74"/>
      <c r="L82" s="74"/>
      <c r="N82" s="43"/>
      <c r="O82" s="43"/>
      <c r="P82" s="43"/>
      <c r="Q82" s="43"/>
    </row>
    <row r="83" spans="2:17" s="70" customFormat="1" x14ac:dyDescent="0.2">
      <c r="B83" s="133"/>
      <c r="C83" s="133"/>
      <c r="E83" s="71"/>
      <c r="F83" s="72"/>
      <c r="G83" s="42"/>
      <c r="H83" s="73"/>
      <c r="I83" s="74"/>
      <c r="J83" s="74"/>
      <c r="K83" s="74"/>
      <c r="L83" s="74"/>
      <c r="N83" s="43"/>
      <c r="O83" s="43"/>
      <c r="P83" s="43"/>
      <c r="Q83" s="43"/>
    </row>
    <row r="84" spans="2:17" s="70" customFormat="1" x14ac:dyDescent="0.2">
      <c r="B84" s="133"/>
      <c r="C84" s="133"/>
      <c r="E84" s="71"/>
      <c r="F84" s="72"/>
      <c r="G84" s="42"/>
      <c r="H84" s="73"/>
      <c r="I84" s="74"/>
      <c r="J84" s="74"/>
      <c r="K84" s="74"/>
      <c r="L84" s="74"/>
      <c r="N84" s="43"/>
      <c r="O84" s="43"/>
      <c r="P84" s="43"/>
      <c r="Q84" s="43"/>
    </row>
    <row r="85" spans="2:17" s="70" customFormat="1" x14ac:dyDescent="0.2">
      <c r="B85" s="133"/>
      <c r="C85" s="133"/>
      <c r="E85" s="71"/>
      <c r="F85" s="72"/>
      <c r="G85" s="42"/>
      <c r="H85" s="73"/>
      <c r="I85" s="74"/>
      <c r="J85" s="74"/>
      <c r="K85" s="74"/>
      <c r="L85" s="74"/>
      <c r="N85" s="43"/>
      <c r="O85" s="43"/>
      <c r="P85" s="43"/>
      <c r="Q85" s="43"/>
    </row>
    <row r="86" spans="2:17" s="70" customFormat="1" x14ac:dyDescent="0.2">
      <c r="B86" s="133"/>
      <c r="C86" s="133"/>
      <c r="E86" s="71"/>
      <c r="F86" s="72"/>
      <c r="G86" s="42"/>
      <c r="H86" s="73"/>
      <c r="I86" s="74"/>
      <c r="J86" s="74"/>
      <c r="K86" s="74"/>
      <c r="L86" s="74"/>
      <c r="N86" s="43"/>
      <c r="O86" s="43"/>
      <c r="P86" s="43"/>
      <c r="Q86" s="43"/>
    </row>
    <row r="87" spans="2:17" s="70" customFormat="1" x14ac:dyDescent="0.2">
      <c r="B87" s="133"/>
      <c r="C87" s="133"/>
      <c r="E87" s="71"/>
      <c r="F87" s="72"/>
      <c r="G87" s="42"/>
      <c r="H87" s="73"/>
      <c r="I87" s="74"/>
      <c r="J87" s="74"/>
      <c r="K87" s="74"/>
      <c r="L87" s="74"/>
      <c r="N87" s="43"/>
      <c r="O87" s="43"/>
      <c r="P87" s="43"/>
      <c r="Q87" s="43"/>
    </row>
    <row r="88" spans="2:17" s="70" customFormat="1" x14ac:dyDescent="0.2">
      <c r="B88" s="133"/>
      <c r="C88" s="133"/>
      <c r="E88" s="71"/>
      <c r="F88" s="72"/>
      <c r="G88" s="42"/>
      <c r="H88" s="73"/>
      <c r="I88" s="74"/>
      <c r="J88" s="74"/>
      <c r="K88" s="74"/>
      <c r="L88" s="74"/>
      <c r="N88" s="43"/>
      <c r="O88" s="43"/>
      <c r="P88" s="43"/>
      <c r="Q88" s="43"/>
    </row>
    <row r="89" spans="2:17" s="70" customFormat="1" x14ac:dyDescent="0.2">
      <c r="B89" s="133"/>
      <c r="C89" s="133"/>
      <c r="E89" s="71"/>
      <c r="F89" s="72"/>
      <c r="G89" s="42"/>
      <c r="H89" s="73"/>
      <c r="I89" s="74"/>
      <c r="J89" s="74"/>
      <c r="K89" s="74"/>
      <c r="L89" s="74"/>
      <c r="N89" s="43"/>
      <c r="O89" s="43"/>
      <c r="P89" s="43"/>
      <c r="Q89" s="43"/>
    </row>
    <row r="90" spans="2:17" s="70" customFormat="1" x14ac:dyDescent="0.2">
      <c r="B90" s="133"/>
      <c r="C90" s="133"/>
      <c r="E90" s="71"/>
      <c r="F90" s="72"/>
      <c r="G90" s="42"/>
      <c r="H90" s="73"/>
      <c r="I90" s="74"/>
      <c r="J90" s="74"/>
      <c r="K90" s="74"/>
      <c r="L90" s="74"/>
      <c r="N90" s="43"/>
      <c r="O90" s="43"/>
      <c r="P90" s="43"/>
      <c r="Q90" s="43"/>
    </row>
    <row r="91" spans="2:17" s="70" customFormat="1" x14ac:dyDescent="0.2">
      <c r="E91" s="71"/>
      <c r="F91" s="72"/>
      <c r="G91" s="42"/>
      <c r="H91" s="73"/>
      <c r="I91" s="74"/>
      <c r="J91" s="74"/>
      <c r="K91" s="74"/>
      <c r="L91" s="74"/>
      <c r="N91" s="43"/>
      <c r="O91" s="43"/>
      <c r="P91" s="43"/>
      <c r="Q91" s="43"/>
    </row>
  </sheetData>
  <mergeCells count="81">
    <mergeCell ref="A1:B9"/>
    <mergeCell ref="C1:M1"/>
    <mergeCell ref="C2:K2"/>
    <mergeCell ref="L2:M2"/>
    <mergeCell ref="C3:M3"/>
    <mergeCell ref="C4:H4"/>
    <mergeCell ref="I4:M4"/>
    <mergeCell ref="C5:H5"/>
    <mergeCell ref="I5:M5"/>
    <mergeCell ref="C6:M6"/>
    <mergeCell ref="C7:M7"/>
    <mergeCell ref="C8:M8"/>
    <mergeCell ref="B27:C27"/>
    <mergeCell ref="C9:F9"/>
    <mergeCell ref="A11:M11"/>
    <mergeCell ref="A12:A13"/>
    <mergeCell ref="B12:C13"/>
    <mergeCell ref="D12:D13"/>
    <mergeCell ref="E12:E13"/>
    <mergeCell ref="F12:G12"/>
    <mergeCell ref="H12:H13"/>
    <mergeCell ref="I12:J12"/>
    <mergeCell ref="K12:K13"/>
    <mergeCell ref="L12:L13"/>
    <mergeCell ref="G9:M9"/>
    <mergeCell ref="A10:B10"/>
    <mergeCell ref="C10:H10"/>
    <mergeCell ref="I10:M10"/>
    <mergeCell ref="B31:C31"/>
    <mergeCell ref="B22:C22"/>
    <mergeCell ref="M12:M13"/>
    <mergeCell ref="B14:C14"/>
    <mergeCell ref="B15:C15"/>
    <mergeCell ref="B16:C16"/>
    <mergeCell ref="B17:C17"/>
    <mergeCell ref="B18:C18"/>
    <mergeCell ref="B19:C19"/>
    <mergeCell ref="B20:C20"/>
    <mergeCell ref="B21:C21"/>
    <mergeCell ref="B23:C23"/>
    <mergeCell ref="B24:C24"/>
    <mergeCell ref="B25:C25"/>
    <mergeCell ref="B26:C26"/>
    <mergeCell ref="B28:C28"/>
    <mergeCell ref="B29:C29"/>
    <mergeCell ref="B45:C45"/>
    <mergeCell ref="B38:C38"/>
    <mergeCell ref="B39:C39"/>
    <mergeCell ref="B36:C36"/>
    <mergeCell ref="B37:C37"/>
    <mergeCell ref="B40:C40"/>
    <mergeCell ref="B41:C41"/>
    <mergeCell ref="B42:C42"/>
    <mergeCell ref="B43:C43"/>
    <mergeCell ref="B44:C44"/>
    <mergeCell ref="B30:C30"/>
    <mergeCell ref="B32:C32"/>
    <mergeCell ref="B33:C33"/>
    <mergeCell ref="B34:C34"/>
    <mergeCell ref="B35:C35"/>
    <mergeCell ref="B79:C79"/>
    <mergeCell ref="B80:C80"/>
    <mergeCell ref="B81:C81"/>
    <mergeCell ref="B82:C82"/>
    <mergeCell ref="B49:C49"/>
    <mergeCell ref="B46:C46"/>
    <mergeCell ref="B47:C47"/>
    <mergeCell ref="B48:C48"/>
    <mergeCell ref="B90:C90"/>
    <mergeCell ref="B84:C84"/>
    <mergeCell ref="B85:C85"/>
    <mergeCell ref="B86:C86"/>
    <mergeCell ref="B87:C87"/>
    <mergeCell ref="B88:C88"/>
    <mergeCell ref="B89:C89"/>
    <mergeCell ref="B83:C83"/>
    <mergeCell ref="B50:C50"/>
    <mergeCell ref="B51:C51"/>
    <mergeCell ref="B52:C52"/>
    <mergeCell ref="B53:C53"/>
    <mergeCell ref="B54:C54"/>
  </mergeCells>
  <pageMargins left="0.78740157499999996" right="0.78740157499999996" top="0.984251969" bottom="0.984251969" header="0.4921259845" footer="0.4921259845"/>
  <pageSetup paperSize="9" scale="80" orientation="portrait" horizontalDpi="4294967293" verticalDpi="4294967293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96"/>
  <sheetViews>
    <sheetView topLeftCell="A13" zoomScaleNormal="100" workbookViewId="0">
      <selection activeCell="F23" sqref="F23"/>
    </sheetView>
  </sheetViews>
  <sheetFormatPr baseColWidth="10" defaultColWidth="11.42578125" defaultRowHeight="12.75" x14ac:dyDescent="0.2"/>
  <cols>
    <col min="1" max="1" width="4.140625" style="43" customWidth="1"/>
    <col min="2" max="2" width="23.85546875" style="43" customWidth="1"/>
    <col min="3" max="3" width="4.28515625" style="43" customWidth="1"/>
    <col min="4" max="4" width="14.85546875" style="43" customWidth="1"/>
    <col min="5" max="5" width="5.85546875" style="82" customWidth="1"/>
    <col min="6" max="6" width="5.85546875" style="40" customWidth="1"/>
    <col min="7" max="7" width="5.85546875" style="41" customWidth="1"/>
    <col min="8" max="8" width="5.85546875" style="83" customWidth="1"/>
    <col min="9" max="9" width="5.85546875" style="67" customWidth="1"/>
    <col min="10" max="10" width="7.85546875" style="67" customWidth="1"/>
    <col min="11" max="11" width="5.85546875" style="67" customWidth="1"/>
    <col min="12" max="12" width="7" style="67" customWidth="1"/>
    <col min="13" max="13" width="9.42578125" style="70" customWidth="1"/>
    <col min="14" max="16384" width="11.42578125" style="43"/>
  </cols>
  <sheetData>
    <row r="1" spans="1:17" ht="43.9" customHeight="1" x14ac:dyDescent="0.2">
      <c r="A1" s="136"/>
      <c r="B1" s="136"/>
      <c r="C1" s="154" t="s">
        <v>0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40"/>
      <c r="O1" s="40"/>
      <c r="P1" s="41"/>
      <c r="Q1" s="42"/>
    </row>
    <row r="2" spans="1:17" x14ac:dyDescent="0.2">
      <c r="A2" s="136"/>
      <c r="B2" s="136"/>
      <c r="C2" s="155" t="s">
        <v>1</v>
      </c>
      <c r="D2" s="156"/>
      <c r="E2" s="156"/>
      <c r="F2" s="156"/>
      <c r="G2" s="156"/>
      <c r="H2" s="156"/>
      <c r="I2" s="156"/>
      <c r="J2" s="156"/>
      <c r="K2" s="156"/>
      <c r="L2" s="157" t="s">
        <v>2</v>
      </c>
      <c r="M2" s="131"/>
      <c r="N2" s="40"/>
      <c r="O2" s="40"/>
      <c r="P2" s="41"/>
      <c r="Q2" s="42"/>
    </row>
    <row r="3" spans="1:17" x14ac:dyDescent="0.2">
      <c r="A3" s="136"/>
      <c r="B3" s="136"/>
      <c r="C3" s="158"/>
      <c r="D3" s="159"/>
      <c r="E3" s="159"/>
      <c r="F3" s="159"/>
      <c r="G3" s="159"/>
      <c r="H3" s="159"/>
      <c r="I3" s="159"/>
      <c r="J3" s="159"/>
      <c r="K3" s="159"/>
      <c r="L3" s="159"/>
      <c r="M3" s="136"/>
      <c r="N3" s="40"/>
      <c r="O3" s="40"/>
      <c r="P3" s="41"/>
      <c r="Q3" s="42"/>
    </row>
    <row r="4" spans="1:17" x14ac:dyDescent="0.2">
      <c r="A4" s="136"/>
      <c r="B4" s="136"/>
      <c r="C4" s="156" t="s">
        <v>3</v>
      </c>
      <c r="D4" s="136"/>
      <c r="E4" s="136"/>
      <c r="F4" s="136"/>
      <c r="G4" s="136"/>
      <c r="H4" s="136"/>
      <c r="I4" s="153" t="s">
        <v>4</v>
      </c>
      <c r="J4" s="153"/>
      <c r="K4" s="153"/>
      <c r="L4" s="153"/>
      <c r="M4" s="136"/>
      <c r="N4" s="40"/>
      <c r="O4" s="40"/>
      <c r="P4" s="41"/>
      <c r="Q4" s="42"/>
    </row>
    <row r="5" spans="1:17" x14ac:dyDescent="0.2">
      <c r="A5" s="136"/>
      <c r="B5" s="136"/>
      <c r="C5" s="132" t="s">
        <v>5</v>
      </c>
      <c r="D5" s="136"/>
      <c r="E5" s="136"/>
      <c r="F5" s="136"/>
      <c r="G5" s="136"/>
      <c r="H5" s="136"/>
      <c r="I5" s="160" t="s">
        <v>6</v>
      </c>
      <c r="J5" s="153"/>
      <c r="K5" s="153"/>
      <c r="L5" s="153"/>
      <c r="M5" s="136"/>
      <c r="N5" s="40"/>
      <c r="O5" s="40"/>
      <c r="P5" s="41"/>
      <c r="Q5" s="42"/>
    </row>
    <row r="6" spans="1:17" x14ac:dyDescent="0.2">
      <c r="A6" s="136"/>
      <c r="B6" s="136"/>
      <c r="C6" s="132" t="s">
        <v>7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40"/>
      <c r="O6" s="40"/>
      <c r="P6" s="41"/>
      <c r="Q6" s="42"/>
    </row>
    <row r="7" spans="1:17" x14ac:dyDescent="0.2">
      <c r="A7" s="136"/>
      <c r="B7" s="136"/>
      <c r="C7" s="161" t="s">
        <v>8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40"/>
      <c r="O7" s="40"/>
      <c r="P7" s="41"/>
      <c r="Q7" s="42"/>
    </row>
    <row r="8" spans="1:17" x14ac:dyDescent="0.2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40"/>
      <c r="O8" s="40"/>
      <c r="P8" s="41"/>
      <c r="Q8" s="42"/>
    </row>
    <row r="9" spans="1:17" x14ac:dyDescent="0.2">
      <c r="A9" s="136"/>
      <c r="B9" s="136"/>
      <c r="C9" s="132" t="s">
        <v>9</v>
      </c>
      <c r="D9" s="136"/>
      <c r="E9" s="136"/>
      <c r="F9" s="136"/>
      <c r="G9" s="132" t="s">
        <v>10</v>
      </c>
      <c r="H9" s="136"/>
      <c r="I9" s="136"/>
      <c r="J9" s="136"/>
      <c r="K9" s="136"/>
      <c r="L9" s="136"/>
      <c r="M9" s="136"/>
      <c r="N9" s="40"/>
      <c r="O9" s="40"/>
      <c r="P9" s="41"/>
      <c r="Q9" s="42"/>
    </row>
    <row r="10" spans="1:17" x14ac:dyDescent="0.2">
      <c r="A10" s="120" t="s">
        <v>248</v>
      </c>
      <c r="B10" s="99"/>
      <c r="C10" s="151" t="s">
        <v>11</v>
      </c>
      <c r="D10" s="136"/>
      <c r="E10" s="136"/>
      <c r="F10" s="136"/>
      <c r="G10" s="136"/>
      <c r="H10" s="136"/>
      <c r="I10" s="152" t="s">
        <v>12</v>
      </c>
      <c r="J10" s="153"/>
      <c r="K10" s="153"/>
      <c r="L10" s="153"/>
      <c r="M10" s="136"/>
      <c r="N10" s="40"/>
      <c r="O10" s="40"/>
      <c r="P10" s="41"/>
      <c r="Q10" s="42"/>
    </row>
    <row r="11" spans="1:17" ht="17.45" customHeight="1" x14ac:dyDescent="0.2">
      <c r="A11" s="136" t="s">
        <v>13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40"/>
      <c r="O11" s="40"/>
      <c r="P11" s="41"/>
      <c r="Q11" s="42"/>
    </row>
    <row r="12" spans="1:17" s="47" customFormat="1" x14ac:dyDescent="0.2">
      <c r="A12" s="137" t="s">
        <v>14</v>
      </c>
      <c r="B12" s="141" t="s">
        <v>15</v>
      </c>
      <c r="C12" s="142"/>
      <c r="D12" s="141" t="s">
        <v>16</v>
      </c>
      <c r="E12" s="143" t="s">
        <v>17</v>
      </c>
      <c r="F12" s="145" t="s">
        <v>18</v>
      </c>
      <c r="G12" s="145"/>
      <c r="H12" s="146" t="s">
        <v>19</v>
      </c>
      <c r="I12" s="148" t="s">
        <v>20</v>
      </c>
      <c r="J12" s="148"/>
      <c r="K12" s="149" t="s">
        <v>21</v>
      </c>
      <c r="L12" s="149" t="s">
        <v>22</v>
      </c>
      <c r="M12" s="137" t="s">
        <v>23</v>
      </c>
      <c r="N12" s="44"/>
      <c r="O12" s="44"/>
      <c r="P12" s="45"/>
      <c r="Q12" s="46"/>
    </row>
    <row r="13" spans="1:17" s="47" customFormat="1" x14ac:dyDescent="0.2">
      <c r="A13" s="137"/>
      <c r="B13" s="142"/>
      <c r="C13" s="142"/>
      <c r="D13" s="142"/>
      <c r="E13" s="144"/>
      <c r="F13" s="48" t="s">
        <v>24</v>
      </c>
      <c r="G13" s="49" t="s">
        <v>25</v>
      </c>
      <c r="H13" s="147"/>
      <c r="I13" s="50" t="s">
        <v>26</v>
      </c>
      <c r="J13" s="84" t="s">
        <v>27</v>
      </c>
      <c r="K13" s="150"/>
      <c r="L13" s="150"/>
      <c r="M13" s="137"/>
    </row>
    <row r="14" spans="1:17" ht="15.75" x14ac:dyDescent="0.2">
      <c r="A14" s="68" t="s">
        <v>144</v>
      </c>
      <c r="B14" s="138" t="s">
        <v>146</v>
      </c>
      <c r="C14" s="138"/>
      <c r="D14" s="53" t="s">
        <v>148</v>
      </c>
      <c r="E14" s="54"/>
      <c r="F14" s="55">
        <v>0</v>
      </c>
      <c r="G14" s="56">
        <f>'Troyes Bourg'!G50</f>
        <v>549</v>
      </c>
      <c r="H14" s="57"/>
      <c r="I14" s="58"/>
      <c r="J14" s="59">
        <v>0.1875</v>
      </c>
      <c r="K14" s="60"/>
      <c r="L14" s="60"/>
      <c r="M14" s="52"/>
    </row>
    <row r="15" spans="1:17" x14ac:dyDescent="0.2">
      <c r="A15" s="61" t="s">
        <v>144</v>
      </c>
      <c r="B15" s="139" t="s">
        <v>147</v>
      </c>
      <c r="C15" s="139"/>
      <c r="D15" s="53" t="s">
        <v>150</v>
      </c>
      <c r="E15" s="54">
        <v>18</v>
      </c>
      <c r="F15" s="62">
        <v>7</v>
      </c>
      <c r="G15" s="63">
        <f>G14+F15</f>
        <v>556</v>
      </c>
      <c r="H15" s="58">
        <f t="shared" ref="H15:H56" si="0">IF((F15=0),"",F15/E15/24)</f>
        <v>1.6203703703703703E-2</v>
      </c>
      <c r="I15" s="58">
        <f>J14+K14+H15</f>
        <v>0.20370370370370369</v>
      </c>
      <c r="J15" s="60" t="str">
        <f>IF(K15=0,"",I15+K15)</f>
        <v/>
      </c>
      <c r="K15" s="60"/>
      <c r="L15" s="60"/>
      <c r="M15" s="52"/>
    </row>
    <row r="16" spans="1:17" x14ac:dyDescent="0.2">
      <c r="A16" s="61" t="s">
        <v>144</v>
      </c>
      <c r="B16" s="139" t="s">
        <v>149</v>
      </c>
      <c r="C16" s="139"/>
      <c r="D16" s="53" t="s">
        <v>152</v>
      </c>
      <c r="E16" s="54">
        <v>18</v>
      </c>
      <c r="F16" s="62">
        <v>9</v>
      </c>
      <c r="G16" s="63">
        <f t="shared" ref="G16:G20" si="1">IF(F16="","",F16+G15)</f>
        <v>565</v>
      </c>
      <c r="H16" s="58">
        <f t="shared" si="0"/>
        <v>2.0833333333333332E-2</v>
      </c>
      <c r="I16" s="58">
        <f t="shared" ref="I16:I20" si="2">IF((F16=0),"",I15+K15+H16)</f>
        <v>0.22453703703703703</v>
      </c>
      <c r="J16" s="60"/>
      <c r="K16" s="60"/>
      <c r="L16" s="60"/>
      <c r="M16" s="52"/>
    </row>
    <row r="17" spans="1:13" x14ac:dyDescent="0.2">
      <c r="A17" s="61" t="s">
        <v>144</v>
      </c>
      <c r="B17" s="139" t="s">
        <v>151</v>
      </c>
      <c r="C17" s="139"/>
      <c r="D17" s="53" t="s">
        <v>153</v>
      </c>
      <c r="E17" s="54">
        <v>18</v>
      </c>
      <c r="F17" s="62">
        <v>4</v>
      </c>
      <c r="G17" s="63">
        <f t="shared" si="1"/>
        <v>569</v>
      </c>
      <c r="H17" s="58">
        <f t="shared" si="0"/>
        <v>9.2592592592592587E-3</v>
      </c>
      <c r="I17" s="58">
        <f t="shared" si="2"/>
        <v>0.23379629629629628</v>
      </c>
      <c r="J17" s="60"/>
      <c r="K17" s="60"/>
      <c r="L17" s="60"/>
      <c r="M17" s="52"/>
    </row>
    <row r="18" spans="1:13" x14ac:dyDescent="0.2">
      <c r="A18" s="61" t="s">
        <v>144</v>
      </c>
      <c r="B18" s="139" t="s">
        <v>154</v>
      </c>
      <c r="C18" s="139"/>
      <c r="D18" s="53" t="s">
        <v>155</v>
      </c>
      <c r="E18" s="54">
        <v>22.5</v>
      </c>
      <c r="F18" s="62">
        <v>10</v>
      </c>
      <c r="G18" s="63">
        <f t="shared" si="1"/>
        <v>579</v>
      </c>
      <c r="H18" s="58">
        <f t="shared" si="0"/>
        <v>1.8518518518518517E-2</v>
      </c>
      <c r="I18" s="58">
        <f t="shared" si="2"/>
        <v>0.25231481481481477</v>
      </c>
      <c r="J18" s="60"/>
      <c r="K18" s="60"/>
      <c r="L18" s="60"/>
      <c r="M18" s="52"/>
    </row>
    <row r="19" spans="1:13" x14ac:dyDescent="0.2">
      <c r="A19" s="61">
        <v>39</v>
      </c>
      <c r="B19" s="139" t="s">
        <v>159</v>
      </c>
      <c r="C19" s="139"/>
      <c r="D19" s="53" t="s">
        <v>156</v>
      </c>
      <c r="E19" s="54">
        <v>22.5</v>
      </c>
      <c r="F19" s="62">
        <v>3</v>
      </c>
      <c r="G19" s="63">
        <f t="shared" si="1"/>
        <v>582</v>
      </c>
      <c r="H19" s="58">
        <f t="shared" si="0"/>
        <v>5.5555555555555558E-3</v>
      </c>
      <c r="I19" s="58">
        <f t="shared" si="2"/>
        <v>0.25787037037037031</v>
      </c>
      <c r="J19" s="60"/>
      <c r="K19" s="60"/>
      <c r="L19" s="60"/>
      <c r="M19" s="52"/>
    </row>
    <row r="20" spans="1:13" x14ac:dyDescent="0.2">
      <c r="A20" s="61">
        <v>39</v>
      </c>
      <c r="B20" s="140" t="s">
        <v>266</v>
      </c>
      <c r="C20" s="140"/>
      <c r="D20" s="53"/>
      <c r="E20" s="54">
        <v>22.5</v>
      </c>
      <c r="F20" s="62">
        <v>16</v>
      </c>
      <c r="G20" s="63">
        <f t="shared" si="1"/>
        <v>598</v>
      </c>
      <c r="H20" s="58">
        <f t="shared" si="0"/>
        <v>2.9629629629629631E-2</v>
      </c>
      <c r="I20" s="58">
        <f t="shared" si="2"/>
        <v>0.28749999999999992</v>
      </c>
      <c r="J20" s="60"/>
      <c r="K20" s="60">
        <v>2.0833333333333332E-2</v>
      </c>
      <c r="L20" s="65">
        <f>I20-J14</f>
        <v>9.9999999999999922E-2</v>
      </c>
      <c r="M20" s="52"/>
    </row>
    <row r="21" spans="1:13" x14ac:dyDescent="0.2">
      <c r="A21" s="61">
        <v>39</v>
      </c>
      <c r="B21" s="140" t="s">
        <v>266</v>
      </c>
      <c r="C21" s="140"/>
      <c r="D21" s="53" t="s">
        <v>157</v>
      </c>
      <c r="E21" s="54"/>
      <c r="F21" s="62"/>
      <c r="G21" s="63"/>
      <c r="H21" s="58"/>
      <c r="I21" s="58"/>
      <c r="J21" s="66">
        <f>I20+K20</f>
        <v>0.30833333333333324</v>
      </c>
      <c r="K21" s="60"/>
      <c r="L21" s="60"/>
      <c r="M21" s="52"/>
    </row>
    <row r="22" spans="1:13" x14ac:dyDescent="0.2">
      <c r="A22" s="61" t="s">
        <v>144</v>
      </c>
      <c r="B22" s="139" t="s">
        <v>158</v>
      </c>
      <c r="C22" s="139"/>
      <c r="D22" s="53" t="s">
        <v>161</v>
      </c>
      <c r="E22" s="54">
        <v>22.5</v>
      </c>
      <c r="F22" s="62">
        <v>14.5</v>
      </c>
      <c r="G22" s="63">
        <f>IF(F22="","",F22+G20)</f>
        <v>612.5</v>
      </c>
      <c r="H22" s="58">
        <f t="shared" si="0"/>
        <v>2.6851851851851852E-2</v>
      </c>
      <c r="I22" s="58">
        <f>IF((F22=0),"",I20+K20+H22)</f>
        <v>0.33518518518518509</v>
      </c>
      <c r="J22" s="60"/>
      <c r="K22" s="60"/>
      <c r="L22" s="60"/>
      <c r="M22" s="64"/>
    </row>
    <row r="23" spans="1:13" x14ac:dyDescent="0.2">
      <c r="A23" s="61" t="s">
        <v>144</v>
      </c>
      <c r="B23" s="132" t="s">
        <v>160</v>
      </c>
      <c r="C23" s="136"/>
      <c r="D23" s="53" t="s">
        <v>161</v>
      </c>
      <c r="E23" s="54">
        <v>22.5</v>
      </c>
      <c r="F23" s="62">
        <v>19.5</v>
      </c>
      <c r="G23" s="63">
        <f>IF(F23="","",F23+G22)</f>
        <v>632</v>
      </c>
      <c r="H23" s="58">
        <f t="shared" si="0"/>
        <v>3.6111111111111115E-2</v>
      </c>
      <c r="I23" s="58">
        <f>IF((F23=0),"",I22+K22+H23)</f>
        <v>0.37129629629629618</v>
      </c>
      <c r="J23" s="60"/>
      <c r="K23" s="60"/>
      <c r="L23" s="60"/>
      <c r="M23" s="52"/>
    </row>
    <row r="24" spans="1:13" x14ac:dyDescent="0.2">
      <c r="A24" s="61" t="s">
        <v>144</v>
      </c>
      <c r="B24" s="132" t="s">
        <v>162</v>
      </c>
      <c r="C24" s="136"/>
      <c r="D24" s="53" t="s">
        <v>163</v>
      </c>
      <c r="E24" s="54">
        <v>22.5</v>
      </c>
      <c r="F24" s="62">
        <v>10</v>
      </c>
      <c r="G24" s="63">
        <f>IF(F24="","",F24+G23)</f>
        <v>642</v>
      </c>
      <c r="H24" s="58">
        <f t="shared" si="0"/>
        <v>1.8518518518518517E-2</v>
      </c>
      <c r="I24" s="58">
        <f>IF((F24=0),"",I23+K23+H24)</f>
        <v>0.38981481481481473</v>
      </c>
      <c r="J24" s="60"/>
      <c r="K24" s="60"/>
      <c r="L24" s="60"/>
      <c r="M24" s="64"/>
    </row>
    <row r="25" spans="1:13" x14ac:dyDescent="0.2">
      <c r="A25" s="61" t="s">
        <v>144</v>
      </c>
      <c r="B25" s="131" t="s">
        <v>164</v>
      </c>
      <c r="C25" s="131"/>
      <c r="D25" s="53"/>
      <c r="E25" s="54">
        <v>22.5</v>
      </c>
      <c r="F25" s="62">
        <v>7</v>
      </c>
      <c r="G25" s="63">
        <f t="shared" ref="G25:G45" si="3">IF(F25="","",F25+G24)</f>
        <v>649</v>
      </c>
      <c r="H25" s="58">
        <f t="shared" si="0"/>
        <v>1.2962962962962963E-2</v>
      </c>
      <c r="I25" s="58">
        <f t="shared" ref="I25:I45" si="4">IF((F25=0),"",I24+K24+H25)</f>
        <v>0.40277777777777768</v>
      </c>
      <c r="J25" s="60"/>
      <c r="K25" s="60">
        <v>1.3888888888888888E-2</v>
      </c>
      <c r="L25" s="65">
        <f>I25-J21</f>
        <v>9.4444444444444442E-2</v>
      </c>
      <c r="M25" s="64"/>
    </row>
    <row r="26" spans="1:13" x14ac:dyDescent="0.2">
      <c r="A26" s="61" t="s">
        <v>144</v>
      </c>
      <c r="B26" s="131" t="s">
        <v>164</v>
      </c>
      <c r="C26" s="131"/>
      <c r="D26" s="53" t="s">
        <v>166</v>
      </c>
      <c r="E26" s="54"/>
      <c r="F26" s="62"/>
      <c r="G26" s="63"/>
      <c r="H26" s="58"/>
      <c r="I26" s="58"/>
      <c r="J26" s="66">
        <f>I25+K25</f>
        <v>0.41666666666666657</v>
      </c>
      <c r="K26" s="60"/>
      <c r="L26" s="60"/>
      <c r="M26" s="64"/>
    </row>
    <row r="27" spans="1:13" x14ac:dyDescent="0.2">
      <c r="A27" s="61" t="s">
        <v>144</v>
      </c>
      <c r="B27" s="132" t="s">
        <v>165</v>
      </c>
      <c r="C27" s="132"/>
      <c r="D27" s="52" t="s">
        <v>169</v>
      </c>
      <c r="E27" s="54">
        <v>22.5</v>
      </c>
      <c r="F27" s="62">
        <v>9</v>
      </c>
      <c r="G27" s="63">
        <f>IF(F27="","",F27+G25)</f>
        <v>658</v>
      </c>
      <c r="H27" s="58">
        <f t="shared" si="0"/>
        <v>1.6666666666666666E-2</v>
      </c>
      <c r="I27" s="58">
        <f>IF((F27=0),"",I25+K25+H27)</f>
        <v>0.43333333333333324</v>
      </c>
      <c r="J27" s="60"/>
      <c r="K27" s="66"/>
      <c r="L27" s="65"/>
      <c r="M27" s="52"/>
    </row>
    <row r="28" spans="1:13" x14ac:dyDescent="0.2">
      <c r="A28" s="61" t="s">
        <v>144</v>
      </c>
      <c r="B28" s="132" t="s">
        <v>168</v>
      </c>
      <c r="C28" s="136"/>
      <c r="D28" s="88" t="s">
        <v>170</v>
      </c>
      <c r="E28" s="54">
        <v>22.5</v>
      </c>
      <c r="F28" s="62">
        <v>3.5</v>
      </c>
      <c r="G28" s="63">
        <f>IF(F28="","",F28+G27)</f>
        <v>661.5</v>
      </c>
      <c r="H28" s="58">
        <f t="shared" si="0"/>
        <v>6.4814814814814813E-3</v>
      </c>
      <c r="I28" s="58">
        <f>IF((F28=0),"",I27+K27+H28)</f>
        <v>0.43981481481481471</v>
      </c>
      <c r="J28" s="60"/>
      <c r="K28" s="60"/>
      <c r="L28" s="60"/>
      <c r="M28" s="52"/>
    </row>
    <row r="29" spans="1:13" x14ac:dyDescent="0.2">
      <c r="A29" s="61" t="s">
        <v>144</v>
      </c>
      <c r="B29" s="132" t="s">
        <v>167</v>
      </c>
      <c r="C29" s="136"/>
      <c r="D29" s="53" t="s">
        <v>171</v>
      </c>
      <c r="E29" s="54">
        <v>22.5</v>
      </c>
      <c r="F29" s="62">
        <v>6</v>
      </c>
      <c r="G29" s="63">
        <f t="shared" ref="G29:G32" si="5">IF(F29="","",F29+G28)</f>
        <v>667.5</v>
      </c>
      <c r="H29" s="58">
        <f t="shared" si="0"/>
        <v>1.1111111111111112E-2</v>
      </c>
      <c r="I29" s="58">
        <f t="shared" ref="I29:I32" si="6">IF((F29=0),"",I28+K28+H29)</f>
        <v>0.45092592592592584</v>
      </c>
      <c r="J29" s="60"/>
      <c r="K29" s="60"/>
      <c r="L29" s="60"/>
      <c r="M29" s="52"/>
    </row>
    <row r="30" spans="1:13" x14ac:dyDescent="0.2">
      <c r="A30" s="61" t="s">
        <v>144</v>
      </c>
      <c r="B30" s="132" t="s">
        <v>172</v>
      </c>
      <c r="C30" s="136"/>
      <c r="D30" s="53" t="s">
        <v>174</v>
      </c>
      <c r="E30" s="54">
        <v>22.5</v>
      </c>
      <c r="F30" s="62">
        <v>14.5</v>
      </c>
      <c r="G30" s="63">
        <f t="shared" si="5"/>
        <v>682</v>
      </c>
      <c r="H30" s="58">
        <f t="shared" si="0"/>
        <v>2.6851851851851852E-2</v>
      </c>
      <c r="I30" s="58">
        <f t="shared" si="6"/>
        <v>0.47777777777777769</v>
      </c>
      <c r="J30" s="60"/>
      <c r="K30" s="60"/>
      <c r="L30" s="60"/>
      <c r="M30" s="52"/>
    </row>
    <row r="31" spans="1:13" x14ac:dyDescent="0.2">
      <c r="A31" s="61" t="s">
        <v>144</v>
      </c>
      <c r="B31" s="132" t="s">
        <v>173</v>
      </c>
      <c r="C31" s="136"/>
      <c r="D31" s="53" t="s">
        <v>176</v>
      </c>
      <c r="E31" s="54">
        <v>22.5</v>
      </c>
      <c r="F31" s="62">
        <v>26</v>
      </c>
      <c r="G31" s="63">
        <f t="shared" si="5"/>
        <v>708</v>
      </c>
      <c r="H31" s="58">
        <f t="shared" si="0"/>
        <v>4.8148148148148141E-2</v>
      </c>
      <c r="I31" s="58">
        <f t="shared" si="6"/>
        <v>0.5259259259259258</v>
      </c>
      <c r="J31" s="60"/>
      <c r="K31" s="60"/>
      <c r="L31" s="60"/>
      <c r="M31" s="52"/>
    </row>
    <row r="32" spans="1:13" x14ac:dyDescent="0.2">
      <c r="A32" s="61">
        <v>73</v>
      </c>
      <c r="B32" s="131" t="s">
        <v>175</v>
      </c>
      <c r="C32" s="131"/>
      <c r="D32" s="52"/>
      <c r="E32" s="54">
        <v>22.5</v>
      </c>
      <c r="F32" s="62">
        <v>2.5</v>
      </c>
      <c r="G32" s="63">
        <f t="shared" si="5"/>
        <v>710.5</v>
      </c>
      <c r="H32" s="58">
        <f t="shared" si="0"/>
        <v>4.6296296296296294E-3</v>
      </c>
      <c r="I32" s="58">
        <f t="shared" si="6"/>
        <v>0.53055555555555545</v>
      </c>
      <c r="J32" s="60"/>
      <c r="K32" s="66">
        <v>6.25E-2</v>
      </c>
      <c r="L32" s="65">
        <f>I32-J26</f>
        <v>0.11388888888888887</v>
      </c>
      <c r="M32" s="52"/>
    </row>
    <row r="33" spans="1:13" x14ac:dyDescent="0.2">
      <c r="A33" s="61">
        <v>73</v>
      </c>
      <c r="B33" s="131" t="s">
        <v>175</v>
      </c>
      <c r="C33" s="131"/>
      <c r="D33" s="53" t="s">
        <v>178</v>
      </c>
      <c r="E33" s="54"/>
      <c r="F33" s="62"/>
      <c r="G33" s="63" t="str">
        <f t="shared" si="3"/>
        <v/>
      </c>
      <c r="H33" s="58" t="str">
        <f t="shared" si="0"/>
        <v/>
      </c>
      <c r="I33" s="58" t="str">
        <f t="shared" si="4"/>
        <v/>
      </c>
      <c r="J33" s="60">
        <f>I32+K32</f>
        <v>0.59305555555555545</v>
      </c>
      <c r="K33" s="60"/>
      <c r="L33" s="60"/>
      <c r="M33" s="52"/>
    </row>
    <row r="34" spans="1:13" x14ac:dyDescent="0.2">
      <c r="A34" s="61">
        <v>73</v>
      </c>
      <c r="B34" s="132" t="s">
        <v>177</v>
      </c>
      <c r="C34" s="136"/>
      <c r="D34" s="53" t="s">
        <v>179</v>
      </c>
      <c r="E34" s="54">
        <v>22.5</v>
      </c>
      <c r="F34" s="62">
        <v>5</v>
      </c>
      <c r="G34" s="63">
        <f>IF(F34="","",F34+G32)</f>
        <v>715.5</v>
      </c>
      <c r="H34" s="58">
        <f t="shared" si="0"/>
        <v>9.2592592592592587E-3</v>
      </c>
      <c r="I34" s="58">
        <f>IF((F34=0),"",I32+K32+H34)</f>
        <v>0.60231481481481475</v>
      </c>
      <c r="J34" s="60"/>
      <c r="K34" s="60"/>
      <c r="L34" s="60"/>
      <c r="M34" s="52"/>
    </row>
    <row r="35" spans="1:13" x14ac:dyDescent="0.2">
      <c r="A35" s="61">
        <v>38</v>
      </c>
      <c r="B35" s="132" t="s">
        <v>180</v>
      </c>
      <c r="C35" s="136"/>
      <c r="D35" s="53" t="s">
        <v>182</v>
      </c>
      <c r="E35" s="54">
        <v>20</v>
      </c>
      <c r="F35" s="62">
        <v>8.5</v>
      </c>
      <c r="G35" s="63">
        <f>IF(F35="","",F35+G34)</f>
        <v>724</v>
      </c>
      <c r="H35" s="58">
        <f t="shared" ref="H35:H39" si="7">IF((F35=0),"",F35/E35/24)</f>
        <v>1.7708333333333333E-2</v>
      </c>
      <c r="I35" s="58">
        <f>IF((F35=0),"",I34+K34+H35)</f>
        <v>0.62002314814814807</v>
      </c>
      <c r="J35" s="60"/>
      <c r="K35" s="60"/>
      <c r="L35" s="60"/>
      <c r="M35" s="52"/>
    </row>
    <row r="36" spans="1:13" x14ac:dyDescent="0.2">
      <c r="A36" s="61">
        <v>38</v>
      </c>
      <c r="B36" s="132" t="s">
        <v>181</v>
      </c>
      <c r="C36" s="136"/>
      <c r="D36" s="53" t="s">
        <v>184</v>
      </c>
      <c r="E36" s="54">
        <v>20</v>
      </c>
      <c r="F36" s="62">
        <v>18</v>
      </c>
      <c r="G36" s="63">
        <f t="shared" ref="G36:G38" si="8">IF(F36="","",F36+G35)</f>
        <v>742</v>
      </c>
      <c r="H36" s="58">
        <f t="shared" si="7"/>
        <v>3.7499999999999999E-2</v>
      </c>
      <c r="I36" s="58">
        <f t="shared" ref="I36:I39" si="9">IF((F36=0),"",I35+K35+H36)</f>
        <v>0.65752314814814805</v>
      </c>
      <c r="J36" s="60"/>
      <c r="K36" s="60"/>
      <c r="L36" s="60"/>
      <c r="M36" s="52"/>
    </row>
    <row r="37" spans="1:13" x14ac:dyDescent="0.2">
      <c r="A37" s="61">
        <v>38</v>
      </c>
      <c r="B37" s="132" t="s">
        <v>183</v>
      </c>
      <c r="C37" s="136"/>
      <c r="D37" s="53" t="s">
        <v>185</v>
      </c>
      <c r="E37" s="54">
        <v>20</v>
      </c>
      <c r="F37" s="62">
        <v>5</v>
      </c>
      <c r="G37" s="63">
        <f t="shared" si="8"/>
        <v>747</v>
      </c>
      <c r="H37" s="58">
        <f t="shared" si="7"/>
        <v>1.0416666666666666E-2</v>
      </c>
      <c r="I37" s="58">
        <f t="shared" si="9"/>
        <v>0.66793981481481468</v>
      </c>
      <c r="J37" s="60"/>
      <c r="K37" s="60"/>
      <c r="L37" s="60"/>
      <c r="M37" s="52"/>
    </row>
    <row r="38" spans="1:13" x14ac:dyDescent="0.2">
      <c r="A38" s="61">
        <v>38</v>
      </c>
      <c r="B38" s="132" t="s">
        <v>186</v>
      </c>
      <c r="C38" s="136"/>
      <c r="D38" s="53" t="s">
        <v>187</v>
      </c>
      <c r="E38" s="54">
        <v>20</v>
      </c>
      <c r="F38" s="62">
        <v>6</v>
      </c>
      <c r="G38" s="63">
        <f t="shared" si="8"/>
        <v>753</v>
      </c>
      <c r="H38" s="58">
        <f t="shared" si="7"/>
        <v>1.2499999999999999E-2</v>
      </c>
      <c r="I38" s="58">
        <f t="shared" si="9"/>
        <v>0.68043981481481464</v>
      </c>
      <c r="J38" s="60"/>
      <c r="K38" s="60"/>
      <c r="L38" s="60"/>
      <c r="M38" s="52"/>
    </row>
    <row r="39" spans="1:13" x14ac:dyDescent="0.2">
      <c r="A39" s="61">
        <v>38</v>
      </c>
      <c r="B39" s="131" t="s">
        <v>188</v>
      </c>
      <c r="C39" s="131"/>
      <c r="D39" s="52"/>
      <c r="E39" s="54">
        <v>22.5</v>
      </c>
      <c r="F39" s="62">
        <v>6</v>
      </c>
      <c r="G39" s="63">
        <f>IF(F39="","",F39+G38)</f>
        <v>759</v>
      </c>
      <c r="H39" s="58">
        <f t="shared" si="7"/>
        <v>1.1111111111111112E-2</v>
      </c>
      <c r="I39" s="58">
        <f t="shared" si="9"/>
        <v>0.69155092592592571</v>
      </c>
      <c r="J39" s="60"/>
      <c r="K39" s="60">
        <v>1.3888888888888888E-2</v>
      </c>
      <c r="L39" s="65">
        <f>I39-J33</f>
        <v>9.8495370370370261E-2</v>
      </c>
      <c r="M39" s="52"/>
    </row>
    <row r="40" spans="1:13" x14ac:dyDescent="0.2">
      <c r="A40" s="61">
        <v>38</v>
      </c>
      <c r="B40" s="131" t="s">
        <v>188</v>
      </c>
      <c r="C40" s="131"/>
      <c r="D40" s="53" t="s">
        <v>193</v>
      </c>
      <c r="E40" s="54"/>
      <c r="F40" s="62"/>
      <c r="G40" s="63" t="str">
        <f t="shared" si="3"/>
        <v/>
      </c>
      <c r="H40" s="58" t="str">
        <f t="shared" si="0"/>
        <v/>
      </c>
      <c r="I40" s="58" t="str">
        <f t="shared" si="4"/>
        <v/>
      </c>
      <c r="J40" s="60">
        <f>I39+K39</f>
        <v>0.70543981481481455</v>
      </c>
      <c r="K40" s="60"/>
      <c r="L40" s="60"/>
      <c r="M40" s="52"/>
    </row>
    <row r="41" spans="1:13" x14ac:dyDescent="0.2">
      <c r="A41" s="61">
        <v>38</v>
      </c>
      <c r="B41" s="132" t="s">
        <v>189</v>
      </c>
      <c r="C41" s="136"/>
      <c r="D41" s="53" t="s">
        <v>193</v>
      </c>
      <c r="E41" s="54">
        <v>22.5</v>
      </c>
      <c r="F41" s="62">
        <v>5</v>
      </c>
      <c r="G41" s="63">
        <f>IF(F41="","",F41+G39)</f>
        <v>764</v>
      </c>
      <c r="H41" s="58">
        <f t="shared" si="0"/>
        <v>9.2592592592592587E-3</v>
      </c>
      <c r="I41" s="58">
        <f>IF((F41=0),"",I39+K39+H41)</f>
        <v>0.71469907407407385</v>
      </c>
      <c r="J41" s="60"/>
      <c r="K41" s="60"/>
      <c r="L41" s="60"/>
      <c r="M41" s="52"/>
    </row>
    <row r="42" spans="1:13" x14ac:dyDescent="0.2">
      <c r="A42" s="61">
        <v>38</v>
      </c>
      <c r="B42" s="132" t="s">
        <v>190</v>
      </c>
      <c r="C42" s="136"/>
      <c r="D42" s="53" t="s">
        <v>193</v>
      </c>
      <c r="E42" s="54">
        <v>22.5</v>
      </c>
      <c r="F42" s="62">
        <v>9</v>
      </c>
      <c r="G42" s="63">
        <f t="shared" si="3"/>
        <v>773</v>
      </c>
      <c r="H42" s="58">
        <f t="shared" si="0"/>
        <v>1.6666666666666666E-2</v>
      </c>
      <c r="I42" s="58">
        <f t="shared" si="4"/>
        <v>0.73136574074074057</v>
      </c>
      <c r="J42" s="60"/>
      <c r="K42" s="60"/>
      <c r="L42" s="60"/>
      <c r="M42" s="52"/>
    </row>
    <row r="43" spans="1:13" x14ac:dyDescent="0.2">
      <c r="A43" s="61">
        <v>38</v>
      </c>
      <c r="B43" s="132" t="s">
        <v>191</v>
      </c>
      <c r="C43" s="136"/>
      <c r="D43" s="53" t="s">
        <v>194</v>
      </c>
      <c r="E43" s="54">
        <v>22.5</v>
      </c>
      <c r="F43" s="62">
        <v>10</v>
      </c>
      <c r="G43" s="63">
        <f t="shared" si="3"/>
        <v>783</v>
      </c>
      <c r="H43" s="58">
        <f t="shared" si="0"/>
        <v>1.8518518518518517E-2</v>
      </c>
      <c r="I43" s="58">
        <f t="shared" si="4"/>
        <v>0.74988425925925906</v>
      </c>
      <c r="J43" s="60"/>
      <c r="K43" s="60"/>
      <c r="L43" s="60"/>
      <c r="M43" s="52"/>
    </row>
    <row r="44" spans="1:13" x14ac:dyDescent="0.2">
      <c r="A44" s="68">
        <v>38</v>
      </c>
      <c r="B44" s="131" t="s">
        <v>192</v>
      </c>
      <c r="C44" s="131"/>
      <c r="D44" s="53"/>
      <c r="E44" s="54">
        <v>22.5</v>
      </c>
      <c r="F44" s="62">
        <v>8</v>
      </c>
      <c r="G44" s="63">
        <f t="shared" si="3"/>
        <v>791</v>
      </c>
      <c r="H44" s="58">
        <f t="shared" si="0"/>
        <v>1.4814814814814815E-2</v>
      </c>
      <c r="I44" s="58">
        <f t="shared" si="4"/>
        <v>0.76469907407407389</v>
      </c>
      <c r="J44" s="60"/>
      <c r="K44" s="60">
        <v>1.3888888888888888E-2</v>
      </c>
      <c r="L44" s="65">
        <f>I44-J40</f>
        <v>5.9259259259259345E-2</v>
      </c>
      <c r="M44" s="52"/>
    </row>
    <row r="45" spans="1:13" x14ac:dyDescent="0.2">
      <c r="A45" s="68">
        <v>38</v>
      </c>
      <c r="B45" s="131" t="s">
        <v>192</v>
      </c>
      <c r="C45" s="131"/>
      <c r="D45" s="87" t="s">
        <v>196</v>
      </c>
      <c r="E45" s="54"/>
      <c r="F45" s="62"/>
      <c r="G45" s="63" t="str">
        <f t="shared" si="3"/>
        <v/>
      </c>
      <c r="H45" s="58" t="str">
        <f t="shared" si="0"/>
        <v/>
      </c>
      <c r="I45" s="58" t="str">
        <f t="shared" si="4"/>
        <v/>
      </c>
      <c r="J45" s="60">
        <f>I44+K44</f>
        <v>0.77858796296296273</v>
      </c>
      <c r="K45" s="60"/>
      <c r="L45" s="60"/>
      <c r="M45" s="52"/>
    </row>
    <row r="46" spans="1:13" x14ac:dyDescent="0.2">
      <c r="A46" s="68">
        <v>26</v>
      </c>
      <c r="B46" s="132" t="s">
        <v>195</v>
      </c>
      <c r="C46" s="132"/>
      <c r="D46" s="53" t="s">
        <v>198</v>
      </c>
      <c r="E46" s="54">
        <v>22.5</v>
      </c>
      <c r="F46" s="62">
        <v>6</v>
      </c>
      <c r="G46" s="63">
        <f>IF(F46="","",F46+G44)</f>
        <v>797</v>
      </c>
      <c r="H46" s="58">
        <f t="shared" si="0"/>
        <v>1.1111111111111112E-2</v>
      </c>
      <c r="I46" s="58">
        <f>IF((F46=0),"",I44+K44+H46)</f>
        <v>0.7896990740740738</v>
      </c>
      <c r="J46" s="60"/>
      <c r="K46" s="60"/>
      <c r="L46" s="60"/>
      <c r="M46" s="52"/>
    </row>
    <row r="47" spans="1:13" x14ac:dyDescent="0.2">
      <c r="A47" s="68">
        <v>26</v>
      </c>
      <c r="B47" s="132" t="s">
        <v>197</v>
      </c>
      <c r="C47" s="132"/>
      <c r="D47" s="53" t="s">
        <v>200</v>
      </c>
      <c r="E47" s="54">
        <v>22.5</v>
      </c>
      <c r="F47" s="62">
        <v>5</v>
      </c>
      <c r="G47" s="63">
        <f t="shared" ref="G47:G51" si="10">IF(F47="","",F47+G46)</f>
        <v>802</v>
      </c>
      <c r="H47" s="58">
        <f t="shared" si="0"/>
        <v>9.2592592592592587E-3</v>
      </c>
      <c r="I47" s="58">
        <f t="shared" ref="I47:I49" si="11">IF((F47=0),"",I46+K46+H47)</f>
        <v>0.7989583333333331</v>
      </c>
      <c r="J47" s="60"/>
      <c r="K47" s="60"/>
      <c r="L47" s="60"/>
      <c r="M47" s="52"/>
    </row>
    <row r="48" spans="1:13" x14ac:dyDescent="0.2">
      <c r="A48" s="68">
        <v>26</v>
      </c>
      <c r="B48" s="132" t="s">
        <v>199</v>
      </c>
      <c r="C48" s="132"/>
      <c r="D48" s="53" t="s">
        <v>200</v>
      </c>
      <c r="E48" s="54">
        <v>22.5</v>
      </c>
      <c r="F48" s="62">
        <v>6</v>
      </c>
      <c r="G48" s="63">
        <f t="shared" si="10"/>
        <v>808</v>
      </c>
      <c r="H48" s="58">
        <f t="shared" si="0"/>
        <v>1.1111111111111112E-2</v>
      </c>
      <c r="I48" s="58">
        <f t="shared" si="11"/>
        <v>0.81006944444444418</v>
      </c>
      <c r="J48" s="60"/>
      <c r="K48" s="60"/>
      <c r="L48" s="60"/>
      <c r="M48" s="52"/>
    </row>
    <row r="49" spans="1:17" x14ac:dyDescent="0.2">
      <c r="A49" s="68">
        <v>26</v>
      </c>
      <c r="B49" s="132" t="s">
        <v>201</v>
      </c>
      <c r="C49" s="132"/>
      <c r="D49" s="53" t="s">
        <v>202</v>
      </c>
      <c r="E49" s="54">
        <v>22.5</v>
      </c>
      <c r="F49" s="62">
        <v>8</v>
      </c>
      <c r="G49" s="63">
        <f t="shared" si="10"/>
        <v>816</v>
      </c>
      <c r="H49" s="58">
        <f t="shared" si="0"/>
        <v>1.4814814814814815E-2</v>
      </c>
      <c r="I49" s="58">
        <f t="shared" si="11"/>
        <v>0.82488425925925901</v>
      </c>
      <c r="J49" s="60"/>
      <c r="K49" s="60"/>
      <c r="L49" s="60"/>
      <c r="M49" s="52"/>
    </row>
    <row r="50" spans="1:17" x14ac:dyDescent="0.2">
      <c r="A50" s="68" t="s">
        <v>203</v>
      </c>
      <c r="B50" s="132" t="s">
        <v>205</v>
      </c>
      <c r="C50" s="132"/>
      <c r="D50" s="53" t="s">
        <v>202</v>
      </c>
      <c r="E50" s="54">
        <v>22.5</v>
      </c>
      <c r="F50" s="62">
        <v>7</v>
      </c>
      <c r="G50" s="63">
        <f t="shared" si="10"/>
        <v>823</v>
      </c>
      <c r="H50" s="58">
        <f t="shared" ref="H50:H51" si="12">IF((F50=0),"",F50/E50/24)</f>
        <v>1.2962962962962963E-2</v>
      </c>
      <c r="I50" s="58">
        <f t="shared" ref="I50:I51" si="13">IF((F50=0),"",I49+K49+H50)</f>
        <v>0.83784722222222197</v>
      </c>
      <c r="J50" s="60"/>
      <c r="K50" s="60"/>
      <c r="L50" s="60"/>
      <c r="M50" s="52"/>
    </row>
    <row r="51" spans="1:17" x14ac:dyDescent="0.2">
      <c r="A51" s="68" t="s">
        <v>203</v>
      </c>
      <c r="B51" s="131" t="s">
        <v>204</v>
      </c>
      <c r="C51" s="131"/>
      <c r="D51" s="53"/>
      <c r="E51" s="54">
        <v>22.5</v>
      </c>
      <c r="F51" s="62">
        <v>10</v>
      </c>
      <c r="G51" s="63">
        <f t="shared" si="10"/>
        <v>833</v>
      </c>
      <c r="H51" s="58">
        <f t="shared" si="12"/>
        <v>1.8518518518518517E-2</v>
      </c>
      <c r="I51" s="58">
        <f t="shared" si="13"/>
        <v>0.85636574074074046</v>
      </c>
      <c r="J51" s="60"/>
      <c r="K51" s="60">
        <v>6.0416666666666667E-2</v>
      </c>
      <c r="L51" s="65">
        <f>I51-J45</f>
        <v>7.7777777777777724E-2</v>
      </c>
      <c r="M51" s="52"/>
    </row>
    <row r="52" spans="1:17" x14ac:dyDescent="0.2">
      <c r="A52" s="68" t="s">
        <v>203</v>
      </c>
      <c r="B52" s="131" t="s">
        <v>204</v>
      </c>
      <c r="C52" s="131"/>
      <c r="D52" s="53" t="s">
        <v>202</v>
      </c>
      <c r="E52" s="54"/>
      <c r="F52" s="62"/>
      <c r="G52" s="63"/>
      <c r="H52" s="58"/>
      <c r="I52" s="58"/>
      <c r="J52" s="60">
        <f>I51+K51</f>
        <v>0.91678240740740713</v>
      </c>
      <c r="K52" s="60"/>
      <c r="L52" s="60"/>
      <c r="M52" s="52"/>
    </row>
    <row r="53" spans="1:17" x14ac:dyDescent="0.2">
      <c r="A53" s="68" t="s">
        <v>203</v>
      </c>
      <c r="B53" s="132" t="s">
        <v>206</v>
      </c>
      <c r="C53" s="132"/>
      <c r="D53" s="53" t="s">
        <v>245</v>
      </c>
      <c r="E53" s="54">
        <v>22.5</v>
      </c>
      <c r="F53" s="62">
        <v>20</v>
      </c>
      <c r="G53" s="63">
        <f>IF(F53="","",F53+G51)</f>
        <v>853</v>
      </c>
      <c r="H53" s="58">
        <f t="shared" ref="H53:H54" si="14">IF((F53=0),"",F53/E53/24)</f>
        <v>3.7037037037037035E-2</v>
      </c>
      <c r="I53" s="58">
        <f>IF((F53=0),"",I51+K51+H53)</f>
        <v>0.95381944444444411</v>
      </c>
      <c r="J53" s="60"/>
      <c r="K53" s="60"/>
      <c r="L53" s="60"/>
      <c r="M53" s="52"/>
    </row>
    <row r="54" spans="1:17" x14ac:dyDescent="0.2">
      <c r="A54" s="68">
        <v>26</v>
      </c>
      <c r="B54" s="132" t="s">
        <v>246</v>
      </c>
      <c r="C54" s="132"/>
      <c r="D54" s="53" t="s">
        <v>247</v>
      </c>
      <c r="E54" s="54">
        <v>22.5</v>
      </c>
      <c r="F54" s="62">
        <v>2</v>
      </c>
      <c r="G54" s="63">
        <f t="shared" ref="G54:G55" si="15">IF(F54="","",F54+G53)</f>
        <v>855</v>
      </c>
      <c r="H54" s="58">
        <f t="shared" si="14"/>
        <v>3.7037037037037038E-3</v>
      </c>
      <c r="I54" s="58">
        <f t="shared" ref="I54:I55" si="16">IF((F54=0),"",I53+K53+H54)</f>
        <v>0.95752314814814776</v>
      </c>
      <c r="J54" s="60"/>
      <c r="K54" s="60"/>
      <c r="L54" s="60"/>
      <c r="M54" s="52"/>
    </row>
    <row r="55" spans="1:17" ht="15.75" x14ac:dyDescent="0.25">
      <c r="A55" s="68">
        <v>26</v>
      </c>
      <c r="B55" s="134" t="s">
        <v>207</v>
      </c>
      <c r="C55" s="135"/>
      <c r="D55" s="53"/>
      <c r="E55" s="54">
        <v>22.5</v>
      </c>
      <c r="F55" s="62">
        <v>5</v>
      </c>
      <c r="G55" s="63">
        <f t="shared" si="15"/>
        <v>860</v>
      </c>
      <c r="H55" s="58">
        <f t="shared" si="0"/>
        <v>9.2592592592592587E-3</v>
      </c>
      <c r="I55" s="58">
        <f t="shared" si="16"/>
        <v>0.96678240740740706</v>
      </c>
      <c r="J55" s="60"/>
      <c r="K55" s="60"/>
      <c r="L55" s="65">
        <f>I55-J52</f>
        <v>4.9999999999999933E-2</v>
      </c>
      <c r="M55" s="52"/>
    </row>
    <row r="56" spans="1:17" ht="15.75" x14ac:dyDescent="0.25">
      <c r="A56" s="52"/>
      <c r="B56" s="131"/>
      <c r="C56" s="131"/>
      <c r="D56" s="69"/>
      <c r="E56" s="54"/>
      <c r="F56" s="62"/>
      <c r="G56" s="63" t="str">
        <f>IF(F56="","",F56+#REF!)</f>
        <v/>
      </c>
      <c r="H56" s="58" t="str">
        <f t="shared" si="0"/>
        <v/>
      </c>
      <c r="I56" s="58" t="str">
        <f>IF((F56=0),"",#REF!+#REF!+H56)</f>
        <v/>
      </c>
      <c r="J56" s="60"/>
      <c r="K56" s="60"/>
      <c r="L56" s="60"/>
      <c r="M56" s="52"/>
    </row>
    <row r="57" spans="1:17" x14ac:dyDescent="0.2">
      <c r="A57" s="70"/>
      <c r="B57" s="133"/>
      <c r="C57" s="133"/>
      <c r="D57" s="70"/>
      <c r="E57" s="71"/>
      <c r="F57" s="72"/>
      <c r="G57" s="42"/>
      <c r="H57" s="73"/>
      <c r="I57" s="74"/>
      <c r="J57" s="74"/>
      <c r="K57" s="74"/>
      <c r="L57" s="74"/>
    </row>
    <row r="58" spans="1:17" x14ac:dyDescent="0.2">
      <c r="A58" s="70"/>
      <c r="B58" s="133"/>
      <c r="C58" s="133"/>
      <c r="D58" s="70"/>
      <c r="E58" s="71"/>
      <c r="F58" s="72"/>
      <c r="G58" s="75"/>
      <c r="H58" s="73"/>
      <c r="I58" s="74"/>
      <c r="J58" s="74"/>
      <c r="K58" s="74"/>
      <c r="L58" s="76" t="s">
        <v>63</v>
      </c>
      <c r="M58" s="77" t="s">
        <v>261</v>
      </c>
    </row>
    <row r="59" spans="1:17" x14ac:dyDescent="0.2">
      <c r="A59" s="70"/>
      <c r="B59" s="133"/>
      <c r="C59" s="133"/>
      <c r="D59" s="70"/>
      <c r="E59" s="71"/>
      <c r="F59" s="72"/>
      <c r="G59" s="42"/>
      <c r="H59" s="73"/>
      <c r="I59" s="74"/>
      <c r="J59" s="74"/>
      <c r="K59" s="74"/>
      <c r="L59" s="74"/>
    </row>
    <row r="60" spans="1:17" x14ac:dyDescent="0.2">
      <c r="A60" s="70"/>
      <c r="D60" s="78"/>
      <c r="E60" s="71"/>
      <c r="F60" s="72"/>
      <c r="G60" s="42"/>
      <c r="H60" s="73"/>
      <c r="I60" s="74"/>
      <c r="J60" s="74"/>
      <c r="K60" s="74"/>
      <c r="L60" s="74"/>
    </row>
    <row r="61" spans="1:17" x14ac:dyDescent="0.2">
      <c r="A61" s="70"/>
      <c r="B61" s="79"/>
      <c r="D61" s="78"/>
      <c r="E61" s="71"/>
      <c r="F61" s="72"/>
      <c r="G61" s="42"/>
      <c r="H61" s="73"/>
      <c r="I61" s="74"/>
      <c r="J61" s="74"/>
      <c r="K61" s="74"/>
      <c r="L61" s="74"/>
    </row>
    <row r="62" spans="1:17" x14ac:dyDescent="0.2">
      <c r="A62" s="70"/>
      <c r="B62" s="80"/>
      <c r="D62" s="78"/>
      <c r="E62" s="71"/>
      <c r="F62" s="72"/>
      <c r="G62" s="42"/>
      <c r="H62" s="73"/>
      <c r="I62" s="74"/>
      <c r="J62" s="74"/>
      <c r="K62" s="74"/>
      <c r="L62" s="74"/>
    </row>
    <row r="63" spans="1:17" s="70" customFormat="1" x14ac:dyDescent="0.2">
      <c r="B63" s="78"/>
      <c r="E63" s="71"/>
      <c r="F63" s="72"/>
      <c r="G63" s="42"/>
      <c r="H63" s="73"/>
      <c r="I63" s="74"/>
      <c r="J63" s="74"/>
      <c r="K63" s="74"/>
      <c r="L63" s="74"/>
      <c r="N63" s="43"/>
      <c r="O63" s="43"/>
      <c r="P63" s="43"/>
      <c r="Q63" s="43"/>
    </row>
    <row r="64" spans="1:17" s="70" customFormat="1" x14ac:dyDescent="0.2">
      <c r="B64" s="81"/>
      <c r="E64" s="71"/>
      <c r="F64" s="72"/>
      <c r="G64" s="42"/>
      <c r="H64" s="73"/>
      <c r="I64" s="74"/>
      <c r="J64" s="74"/>
      <c r="K64" s="74"/>
      <c r="L64" s="74"/>
      <c r="N64" s="43"/>
      <c r="O64" s="43"/>
      <c r="P64" s="43"/>
      <c r="Q64" s="43"/>
    </row>
    <row r="65" spans="2:17" s="70" customFormat="1" x14ac:dyDescent="0.2">
      <c r="B65" s="81"/>
      <c r="E65" s="71"/>
      <c r="F65" s="72"/>
      <c r="G65" s="42"/>
      <c r="H65" s="73"/>
      <c r="I65" s="74"/>
      <c r="J65" s="74"/>
      <c r="K65" s="74"/>
      <c r="L65" s="74"/>
      <c r="N65" s="43"/>
      <c r="O65" s="43"/>
      <c r="P65" s="43"/>
      <c r="Q65" s="43"/>
    </row>
    <row r="66" spans="2:17" s="70" customFormat="1" x14ac:dyDescent="0.2">
      <c r="B66" s="81"/>
      <c r="E66" s="71"/>
      <c r="F66" s="72"/>
      <c r="G66" s="42"/>
      <c r="H66" s="73"/>
      <c r="I66" s="74"/>
      <c r="J66" s="74"/>
      <c r="K66" s="74"/>
      <c r="L66" s="74"/>
      <c r="N66" s="43"/>
      <c r="O66" s="43"/>
      <c r="P66" s="43"/>
      <c r="Q66" s="43"/>
    </row>
    <row r="67" spans="2:17" s="70" customFormat="1" x14ac:dyDescent="0.2">
      <c r="B67" s="94"/>
      <c r="E67" s="71"/>
      <c r="F67" s="72"/>
      <c r="G67" s="42"/>
      <c r="H67" s="73"/>
      <c r="I67" s="74"/>
      <c r="J67" s="74"/>
      <c r="K67" s="74"/>
      <c r="L67" s="74"/>
      <c r="N67" s="43"/>
      <c r="O67" s="43"/>
      <c r="P67" s="43"/>
      <c r="Q67" s="43"/>
    </row>
    <row r="68" spans="2:17" s="70" customFormat="1" x14ac:dyDescent="0.2">
      <c r="E68" s="71"/>
      <c r="F68" s="72"/>
      <c r="G68" s="42"/>
      <c r="H68" s="73"/>
      <c r="I68" s="74"/>
      <c r="J68" s="74"/>
      <c r="K68" s="74"/>
      <c r="L68" s="74"/>
      <c r="N68" s="43"/>
      <c r="O68" s="43"/>
      <c r="P68" s="43"/>
      <c r="Q68" s="43"/>
    </row>
    <row r="69" spans="2:17" s="70" customFormat="1" x14ac:dyDescent="0.2">
      <c r="E69" s="71"/>
      <c r="F69" s="72"/>
      <c r="G69" s="42"/>
      <c r="H69" s="73"/>
      <c r="I69" s="74"/>
      <c r="J69" s="74"/>
      <c r="K69" s="74"/>
      <c r="L69" s="74"/>
      <c r="N69" s="43"/>
      <c r="O69" s="43"/>
      <c r="P69" s="43"/>
      <c r="Q69" s="43"/>
    </row>
    <row r="70" spans="2:17" s="70" customFormat="1" x14ac:dyDescent="0.2">
      <c r="E70" s="71"/>
      <c r="F70" s="72"/>
      <c r="G70" s="42"/>
      <c r="H70" s="73"/>
      <c r="I70" s="74"/>
      <c r="J70" s="74"/>
      <c r="K70" s="74"/>
      <c r="L70" s="74"/>
      <c r="N70" s="43"/>
      <c r="O70" s="43"/>
      <c r="P70" s="43"/>
      <c r="Q70" s="43"/>
    </row>
    <row r="71" spans="2:17" s="70" customFormat="1" x14ac:dyDescent="0.2">
      <c r="B71" s="85"/>
      <c r="E71" s="71"/>
      <c r="F71" s="72"/>
      <c r="G71" s="42"/>
      <c r="H71" s="73"/>
      <c r="I71" s="74"/>
      <c r="J71" s="74"/>
      <c r="K71" s="74"/>
      <c r="L71" s="74"/>
      <c r="N71" s="43"/>
      <c r="O71" s="43"/>
      <c r="P71" s="43"/>
      <c r="Q71" s="43"/>
    </row>
    <row r="72" spans="2:17" s="70" customFormat="1" x14ac:dyDescent="0.2">
      <c r="E72" s="71"/>
      <c r="F72" s="72"/>
      <c r="G72" s="42"/>
      <c r="H72" s="73"/>
      <c r="I72" s="74"/>
      <c r="J72" s="74"/>
      <c r="K72" s="74"/>
      <c r="L72" s="74"/>
      <c r="N72" s="43"/>
      <c r="O72" s="43"/>
      <c r="P72" s="43"/>
      <c r="Q72" s="43"/>
    </row>
    <row r="73" spans="2:17" s="70" customFormat="1" x14ac:dyDescent="0.2">
      <c r="B73" s="77"/>
      <c r="E73" s="71"/>
      <c r="F73" s="72"/>
      <c r="G73" s="42"/>
      <c r="H73" s="73"/>
      <c r="I73" s="74"/>
      <c r="J73" s="74"/>
      <c r="K73" s="74"/>
      <c r="L73" s="74"/>
      <c r="N73" s="43"/>
      <c r="O73" s="43"/>
      <c r="P73" s="43"/>
      <c r="Q73" s="43"/>
    </row>
    <row r="74" spans="2:17" s="70" customFormat="1" x14ac:dyDescent="0.2">
      <c r="E74" s="71"/>
      <c r="F74" s="72"/>
      <c r="G74" s="42"/>
      <c r="H74" s="73"/>
      <c r="I74" s="74"/>
      <c r="J74" s="74"/>
      <c r="K74" s="74"/>
      <c r="L74" s="74"/>
      <c r="N74" s="43"/>
      <c r="O74" s="43"/>
      <c r="P74" s="43"/>
      <c r="Q74" s="43"/>
    </row>
    <row r="75" spans="2:17" s="70" customFormat="1" x14ac:dyDescent="0.2">
      <c r="E75" s="71"/>
      <c r="F75" s="72"/>
      <c r="G75" s="42"/>
      <c r="H75" s="73"/>
      <c r="I75" s="74"/>
      <c r="J75" s="74"/>
      <c r="K75" s="74"/>
      <c r="L75" s="74"/>
      <c r="N75" s="43"/>
      <c r="O75" s="43"/>
      <c r="P75" s="43"/>
      <c r="Q75" s="43"/>
    </row>
    <row r="76" spans="2:17" s="70" customFormat="1" x14ac:dyDescent="0.2">
      <c r="E76" s="71"/>
      <c r="F76" s="72"/>
      <c r="G76" s="42"/>
      <c r="H76" s="73"/>
      <c r="I76" s="74"/>
      <c r="J76" s="74"/>
      <c r="K76" s="74"/>
      <c r="L76" s="74"/>
      <c r="N76" s="43"/>
      <c r="O76" s="43"/>
      <c r="P76" s="43"/>
      <c r="Q76" s="43"/>
    </row>
    <row r="77" spans="2:17" s="70" customFormat="1" x14ac:dyDescent="0.2">
      <c r="E77" s="71"/>
      <c r="F77" s="72"/>
      <c r="G77" s="42"/>
      <c r="H77" s="73"/>
      <c r="I77" s="74"/>
      <c r="J77" s="74"/>
      <c r="K77" s="74"/>
      <c r="L77" s="74"/>
      <c r="N77" s="43"/>
      <c r="O77" s="43"/>
      <c r="P77" s="43"/>
      <c r="Q77" s="43"/>
    </row>
    <row r="78" spans="2:17" s="70" customFormat="1" x14ac:dyDescent="0.2">
      <c r="E78" s="71"/>
      <c r="F78" s="72"/>
      <c r="G78" s="42"/>
      <c r="H78" s="73"/>
      <c r="I78" s="74"/>
      <c r="J78" s="74"/>
      <c r="K78" s="74"/>
      <c r="L78" s="74"/>
      <c r="N78" s="43"/>
      <c r="O78" s="43"/>
      <c r="P78" s="43"/>
      <c r="Q78" s="43"/>
    </row>
    <row r="79" spans="2:17" s="70" customFormat="1" x14ac:dyDescent="0.2">
      <c r="E79" s="71"/>
      <c r="F79" s="72"/>
      <c r="G79" s="42"/>
      <c r="H79" s="73"/>
      <c r="I79" s="74"/>
      <c r="J79" s="74"/>
      <c r="K79" s="74"/>
      <c r="L79" s="74"/>
      <c r="N79" s="43"/>
      <c r="O79" s="43"/>
      <c r="P79" s="43"/>
      <c r="Q79" s="43"/>
    </row>
    <row r="80" spans="2:17" s="70" customFormat="1" x14ac:dyDescent="0.2">
      <c r="E80" s="71"/>
      <c r="F80" s="72"/>
      <c r="G80" s="42"/>
      <c r="H80" s="73"/>
      <c r="I80" s="74"/>
      <c r="J80" s="74"/>
      <c r="K80" s="74"/>
      <c r="L80" s="74"/>
      <c r="N80" s="43"/>
      <c r="O80" s="43"/>
      <c r="P80" s="43"/>
      <c r="Q80" s="43"/>
    </row>
    <row r="81" spans="2:17" s="70" customFormat="1" x14ac:dyDescent="0.2">
      <c r="E81" s="71"/>
      <c r="F81" s="72"/>
      <c r="G81" s="42"/>
      <c r="H81" s="73"/>
      <c r="I81" s="74"/>
      <c r="J81" s="74"/>
      <c r="K81" s="74"/>
      <c r="L81" s="74"/>
      <c r="N81" s="43"/>
      <c r="O81" s="43"/>
      <c r="P81" s="43"/>
      <c r="Q81" s="43"/>
    </row>
    <row r="82" spans="2:17" s="70" customFormat="1" x14ac:dyDescent="0.2">
      <c r="E82" s="71"/>
      <c r="F82" s="72"/>
      <c r="G82" s="42"/>
      <c r="H82" s="73"/>
      <c r="I82" s="74"/>
      <c r="J82" s="74"/>
      <c r="K82" s="74"/>
      <c r="L82" s="74"/>
      <c r="N82" s="43"/>
      <c r="O82" s="43"/>
      <c r="P82" s="43"/>
      <c r="Q82" s="43"/>
    </row>
    <row r="83" spans="2:17" s="70" customFormat="1" x14ac:dyDescent="0.2">
      <c r="E83" s="71"/>
      <c r="F83" s="72"/>
      <c r="G83" s="42"/>
      <c r="H83" s="73"/>
      <c r="I83" s="74"/>
      <c r="J83" s="74"/>
      <c r="K83" s="74"/>
      <c r="L83" s="74"/>
      <c r="N83" s="43"/>
      <c r="O83" s="43"/>
      <c r="P83" s="43"/>
      <c r="Q83" s="43"/>
    </row>
    <row r="84" spans="2:17" s="70" customFormat="1" x14ac:dyDescent="0.2">
      <c r="B84" s="133"/>
      <c r="C84" s="133"/>
      <c r="E84" s="71"/>
      <c r="F84" s="72"/>
      <c r="G84" s="42"/>
      <c r="H84" s="73"/>
      <c r="I84" s="74"/>
      <c r="J84" s="74"/>
      <c r="K84" s="74"/>
      <c r="L84" s="74"/>
      <c r="N84" s="43"/>
      <c r="O84" s="43"/>
      <c r="P84" s="43"/>
      <c r="Q84" s="43"/>
    </row>
    <row r="85" spans="2:17" s="70" customFormat="1" x14ac:dyDescent="0.2">
      <c r="B85" s="133"/>
      <c r="C85" s="133"/>
      <c r="E85" s="71"/>
      <c r="F85" s="72"/>
      <c r="G85" s="42"/>
      <c r="H85" s="73"/>
      <c r="I85" s="74"/>
      <c r="J85" s="74"/>
      <c r="K85" s="74"/>
      <c r="L85" s="74"/>
      <c r="N85" s="43"/>
      <c r="O85" s="43"/>
      <c r="P85" s="43"/>
      <c r="Q85" s="43"/>
    </row>
    <row r="86" spans="2:17" s="70" customFormat="1" x14ac:dyDescent="0.2">
      <c r="B86" s="133"/>
      <c r="C86" s="133"/>
      <c r="E86" s="71"/>
      <c r="F86" s="72"/>
      <c r="G86" s="42"/>
      <c r="H86" s="73"/>
      <c r="I86" s="74"/>
      <c r="J86" s="74"/>
      <c r="K86" s="74"/>
      <c r="L86" s="74"/>
      <c r="N86" s="43"/>
      <c r="O86" s="43"/>
      <c r="P86" s="43"/>
      <c r="Q86" s="43"/>
    </row>
    <row r="87" spans="2:17" s="70" customFormat="1" x14ac:dyDescent="0.2">
      <c r="B87" s="133"/>
      <c r="C87" s="133"/>
      <c r="E87" s="71"/>
      <c r="F87" s="72"/>
      <c r="G87" s="42"/>
      <c r="H87" s="73"/>
      <c r="I87" s="74"/>
      <c r="J87" s="74"/>
      <c r="K87" s="74"/>
      <c r="L87" s="74"/>
      <c r="N87" s="43"/>
      <c r="O87" s="43"/>
      <c r="P87" s="43"/>
      <c r="Q87" s="43"/>
    </row>
    <row r="88" spans="2:17" s="70" customFormat="1" x14ac:dyDescent="0.2">
      <c r="B88" s="133"/>
      <c r="C88" s="133"/>
      <c r="E88" s="71"/>
      <c r="F88" s="72"/>
      <c r="G88" s="42"/>
      <c r="H88" s="73"/>
      <c r="I88" s="74"/>
      <c r="J88" s="74"/>
      <c r="K88" s="74"/>
      <c r="L88" s="74"/>
      <c r="N88" s="43"/>
      <c r="O88" s="43"/>
      <c r="P88" s="43"/>
      <c r="Q88" s="43"/>
    </row>
    <row r="89" spans="2:17" s="70" customFormat="1" x14ac:dyDescent="0.2">
      <c r="B89" s="133"/>
      <c r="C89" s="133"/>
      <c r="E89" s="71"/>
      <c r="F89" s="72"/>
      <c r="G89" s="42"/>
      <c r="H89" s="73"/>
      <c r="I89" s="74"/>
      <c r="J89" s="74"/>
      <c r="K89" s="74"/>
      <c r="L89" s="74"/>
      <c r="N89" s="43"/>
      <c r="O89" s="43"/>
      <c r="P89" s="43"/>
      <c r="Q89" s="43"/>
    </row>
    <row r="90" spans="2:17" s="70" customFormat="1" x14ac:dyDescent="0.2">
      <c r="B90" s="133"/>
      <c r="C90" s="133"/>
      <c r="E90" s="71"/>
      <c r="F90" s="72"/>
      <c r="G90" s="42"/>
      <c r="H90" s="73"/>
      <c r="I90" s="74"/>
      <c r="J90" s="74"/>
      <c r="K90" s="74"/>
      <c r="L90" s="74"/>
      <c r="N90" s="43"/>
      <c r="O90" s="43"/>
      <c r="P90" s="43"/>
      <c r="Q90" s="43"/>
    </row>
    <row r="91" spans="2:17" s="70" customFormat="1" x14ac:dyDescent="0.2">
      <c r="B91" s="133"/>
      <c r="C91" s="133"/>
      <c r="E91" s="71"/>
      <c r="F91" s="72"/>
      <c r="G91" s="42"/>
      <c r="H91" s="73"/>
      <c r="I91" s="74"/>
      <c r="J91" s="74"/>
      <c r="K91" s="74"/>
      <c r="L91" s="74"/>
      <c r="N91" s="43"/>
      <c r="O91" s="43"/>
      <c r="P91" s="43"/>
      <c r="Q91" s="43"/>
    </row>
    <row r="92" spans="2:17" s="70" customFormat="1" x14ac:dyDescent="0.2">
      <c r="B92" s="133"/>
      <c r="C92" s="133"/>
      <c r="E92" s="71"/>
      <c r="F92" s="72"/>
      <c r="G92" s="42"/>
      <c r="H92" s="73"/>
      <c r="I92" s="74"/>
      <c r="J92" s="74"/>
      <c r="K92" s="74"/>
      <c r="L92" s="74"/>
      <c r="N92" s="43"/>
      <c r="O92" s="43"/>
      <c r="P92" s="43"/>
      <c r="Q92" s="43"/>
    </row>
    <row r="93" spans="2:17" s="70" customFormat="1" x14ac:dyDescent="0.2">
      <c r="B93" s="133"/>
      <c r="C93" s="133"/>
      <c r="E93" s="71"/>
      <c r="F93" s="72"/>
      <c r="G93" s="42"/>
      <c r="H93" s="73"/>
      <c r="I93" s="74"/>
      <c r="J93" s="74"/>
      <c r="K93" s="74"/>
      <c r="L93" s="74"/>
      <c r="N93" s="43"/>
      <c r="O93" s="43"/>
      <c r="P93" s="43"/>
      <c r="Q93" s="43"/>
    </row>
    <row r="94" spans="2:17" s="70" customFormat="1" x14ac:dyDescent="0.2">
      <c r="B94" s="133"/>
      <c r="C94" s="133"/>
      <c r="E94" s="71"/>
      <c r="F94" s="72"/>
      <c r="G94" s="42"/>
      <c r="H94" s="73"/>
      <c r="I94" s="74"/>
      <c r="J94" s="74"/>
      <c r="K94" s="74"/>
      <c r="L94" s="74"/>
      <c r="N94" s="43"/>
      <c r="O94" s="43"/>
      <c r="P94" s="43"/>
      <c r="Q94" s="43"/>
    </row>
    <row r="95" spans="2:17" s="70" customFormat="1" x14ac:dyDescent="0.2">
      <c r="B95" s="133"/>
      <c r="C95" s="133"/>
      <c r="E95" s="71"/>
      <c r="F95" s="72"/>
      <c r="G95" s="42"/>
      <c r="H95" s="73"/>
      <c r="I95" s="74"/>
      <c r="J95" s="74"/>
      <c r="K95" s="74"/>
      <c r="L95" s="74"/>
      <c r="N95" s="43"/>
      <c r="O95" s="43"/>
      <c r="P95" s="43"/>
      <c r="Q95" s="43"/>
    </row>
    <row r="96" spans="2:17" s="70" customFormat="1" x14ac:dyDescent="0.2">
      <c r="E96" s="71"/>
      <c r="F96" s="72"/>
      <c r="G96" s="42"/>
      <c r="H96" s="73"/>
      <c r="I96" s="74"/>
      <c r="J96" s="74"/>
      <c r="K96" s="74"/>
      <c r="L96" s="74"/>
      <c r="N96" s="43"/>
      <c r="O96" s="43"/>
      <c r="P96" s="43"/>
      <c r="Q96" s="43"/>
    </row>
  </sheetData>
  <mergeCells count="86">
    <mergeCell ref="I10:M10"/>
    <mergeCell ref="A1:B9"/>
    <mergeCell ref="C1:M1"/>
    <mergeCell ref="C2:K2"/>
    <mergeCell ref="L2:M2"/>
    <mergeCell ref="C3:M3"/>
    <mergeCell ref="C4:H4"/>
    <mergeCell ref="I4:M4"/>
    <mergeCell ref="C5:H5"/>
    <mergeCell ref="I5:M5"/>
    <mergeCell ref="C6:M6"/>
    <mergeCell ref="C7:M7"/>
    <mergeCell ref="C8:M8"/>
    <mergeCell ref="C9:F9"/>
    <mergeCell ref="G9:M9"/>
    <mergeCell ref="B14:C14"/>
    <mergeCell ref="B15:C15"/>
    <mergeCell ref="B16:C16"/>
    <mergeCell ref="A10:B10"/>
    <mergeCell ref="C10:H10"/>
    <mergeCell ref="A11:M11"/>
    <mergeCell ref="A12:A13"/>
    <mergeCell ref="B12:C13"/>
    <mergeCell ref="D12:D13"/>
    <mergeCell ref="E12:E13"/>
    <mergeCell ref="F12:G12"/>
    <mergeCell ref="H12:H13"/>
    <mergeCell ref="I12:J12"/>
    <mergeCell ref="K12:K13"/>
    <mergeCell ref="L12:L13"/>
    <mergeCell ref="M12:M13"/>
    <mergeCell ref="B39:C39"/>
    <mergeCell ref="B21:C21"/>
    <mergeCell ref="B22:C22"/>
    <mergeCell ref="B23:C23"/>
    <mergeCell ref="B24:C24"/>
    <mergeCell ref="B25:C25"/>
    <mergeCell ref="B26:C26"/>
    <mergeCell ref="B27:C27"/>
    <mergeCell ref="B28:C28"/>
    <mergeCell ref="B32:C32"/>
    <mergeCell ref="B33:C33"/>
    <mergeCell ref="B34:C34"/>
    <mergeCell ref="B31:C31"/>
    <mergeCell ref="B35:C35"/>
    <mergeCell ref="B36:C36"/>
    <mergeCell ref="B37:C37"/>
    <mergeCell ref="B48:C48"/>
    <mergeCell ref="B40:C40"/>
    <mergeCell ref="B41:C41"/>
    <mergeCell ref="B42:C42"/>
    <mergeCell ref="B43:C43"/>
    <mergeCell ref="B44:C44"/>
    <mergeCell ref="B45:C45"/>
    <mergeCell ref="B46:C46"/>
    <mergeCell ref="B47:C47"/>
    <mergeCell ref="B59:C59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95:C95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38:C38"/>
    <mergeCell ref="B17:C17"/>
    <mergeCell ref="B18:C18"/>
    <mergeCell ref="B19:C19"/>
    <mergeCell ref="B29:C29"/>
    <mergeCell ref="B30:C30"/>
    <mergeCell ref="B20:C20"/>
  </mergeCells>
  <pageMargins left="0.78740157499999996" right="0.78740157499999996" top="0.984251969" bottom="0.984251969" header="0.4921259845" footer="0.4921259845"/>
  <pageSetup paperSize="9" scale="80" orientation="portrait" horizontalDpi="4294967293" verticalDpi="4294967293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6"/>
  <sheetViews>
    <sheetView topLeftCell="A7" zoomScaleNormal="100" workbookViewId="0">
      <selection activeCell="L17" sqref="L17"/>
    </sheetView>
  </sheetViews>
  <sheetFormatPr baseColWidth="10" defaultColWidth="11.42578125" defaultRowHeight="12.75" x14ac:dyDescent="0.2"/>
  <cols>
    <col min="1" max="1" width="4.140625" style="43" customWidth="1"/>
    <col min="2" max="2" width="23.85546875" style="43" customWidth="1"/>
    <col min="3" max="3" width="4.28515625" style="43" customWidth="1"/>
    <col min="4" max="4" width="14.85546875" style="43" customWidth="1"/>
    <col min="5" max="5" width="5.85546875" style="82" customWidth="1"/>
    <col min="6" max="6" width="5.85546875" style="40" customWidth="1"/>
    <col min="7" max="7" width="7.140625" style="41" customWidth="1"/>
    <col min="8" max="8" width="5.85546875" style="83" customWidth="1"/>
    <col min="9" max="9" width="5.85546875" style="67" customWidth="1"/>
    <col min="10" max="10" width="7.85546875" style="67" customWidth="1"/>
    <col min="11" max="11" width="5.85546875" style="67" customWidth="1"/>
    <col min="12" max="12" width="7" style="67" customWidth="1"/>
    <col min="13" max="13" width="8" style="70" customWidth="1"/>
    <col min="14" max="16384" width="11.42578125" style="43"/>
  </cols>
  <sheetData>
    <row r="1" spans="1:17" ht="43.9" customHeight="1" x14ac:dyDescent="0.2">
      <c r="A1" s="136"/>
      <c r="B1" s="136"/>
      <c r="C1" s="154" t="s">
        <v>0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40"/>
      <c r="O1" s="40"/>
      <c r="P1" s="41"/>
      <c r="Q1" s="42"/>
    </row>
    <row r="2" spans="1:17" x14ac:dyDescent="0.2">
      <c r="A2" s="136"/>
      <c r="B2" s="136"/>
      <c r="C2" s="155" t="s">
        <v>1</v>
      </c>
      <c r="D2" s="156"/>
      <c r="E2" s="156"/>
      <c r="F2" s="156"/>
      <c r="G2" s="156"/>
      <c r="H2" s="156"/>
      <c r="I2" s="156"/>
      <c r="J2" s="156"/>
      <c r="K2" s="156"/>
      <c r="L2" s="157" t="s">
        <v>2</v>
      </c>
      <c r="M2" s="131"/>
      <c r="N2" s="40"/>
      <c r="O2" s="40"/>
      <c r="P2" s="41"/>
      <c r="Q2" s="42"/>
    </row>
    <row r="3" spans="1:17" x14ac:dyDescent="0.2">
      <c r="A3" s="136"/>
      <c r="B3" s="136"/>
      <c r="C3" s="158"/>
      <c r="D3" s="159"/>
      <c r="E3" s="159"/>
      <c r="F3" s="159"/>
      <c r="G3" s="159"/>
      <c r="H3" s="159"/>
      <c r="I3" s="159"/>
      <c r="J3" s="159"/>
      <c r="K3" s="159"/>
      <c r="L3" s="159"/>
      <c r="M3" s="136"/>
      <c r="N3" s="40"/>
      <c r="O3" s="40"/>
      <c r="P3" s="41"/>
      <c r="Q3" s="42"/>
    </row>
    <row r="4" spans="1:17" x14ac:dyDescent="0.2">
      <c r="A4" s="136"/>
      <c r="B4" s="136"/>
      <c r="C4" s="156" t="s">
        <v>3</v>
      </c>
      <c r="D4" s="136"/>
      <c r="E4" s="136"/>
      <c r="F4" s="136"/>
      <c r="G4" s="136"/>
      <c r="H4" s="136"/>
      <c r="I4" s="153" t="s">
        <v>4</v>
      </c>
      <c r="J4" s="153"/>
      <c r="K4" s="153"/>
      <c r="L4" s="153"/>
      <c r="M4" s="136"/>
      <c r="N4" s="40"/>
      <c r="O4" s="40"/>
      <c r="P4" s="41"/>
      <c r="Q4" s="42"/>
    </row>
    <row r="5" spans="1:17" x14ac:dyDescent="0.2">
      <c r="A5" s="136"/>
      <c r="B5" s="136"/>
      <c r="C5" s="132" t="s">
        <v>5</v>
      </c>
      <c r="D5" s="136"/>
      <c r="E5" s="136"/>
      <c r="F5" s="136"/>
      <c r="G5" s="136"/>
      <c r="H5" s="136"/>
      <c r="I5" s="160" t="s">
        <v>6</v>
      </c>
      <c r="J5" s="153"/>
      <c r="K5" s="153"/>
      <c r="L5" s="153"/>
      <c r="M5" s="136"/>
      <c r="N5" s="40"/>
      <c r="O5" s="40"/>
      <c r="P5" s="41"/>
      <c r="Q5" s="42"/>
    </row>
    <row r="6" spans="1:17" x14ac:dyDescent="0.2">
      <c r="A6" s="136"/>
      <c r="B6" s="136"/>
      <c r="C6" s="132" t="s">
        <v>7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40"/>
      <c r="O6" s="40"/>
      <c r="P6" s="41"/>
      <c r="Q6" s="42"/>
    </row>
    <row r="7" spans="1:17" x14ac:dyDescent="0.2">
      <c r="A7" s="136"/>
      <c r="B7" s="136"/>
      <c r="C7" s="161" t="s">
        <v>8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40"/>
      <c r="O7" s="40"/>
      <c r="P7" s="41"/>
      <c r="Q7" s="42"/>
    </row>
    <row r="8" spans="1:17" x14ac:dyDescent="0.2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40"/>
      <c r="O8" s="40"/>
      <c r="P8" s="41"/>
      <c r="Q8" s="42"/>
    </row>
    <row r="9" spans="1:17" x14ac:dyDescent="0.2">
      <c r="A9" s="136"/>
      <c r="B9" s="136"/>
      <c r="C9" s="132" t="s">
        <v>9</v>
      </c>
      <c r="D9" s="136"/>
      <c r="E9" s="136"/>
      <c r="F9" s="136"/>
      <c r="G9" s="132" t="s">
        <v>10</v>
      </c>
      <c r="H9" s="136"/>
      <c r="I9" s="136"/>
      <c r="J9" s="136"/>
      <c r="K9" s="136"/>
      <c r="L9" s="136"/>
      <c r="M9" s="136"/>
      <c r="N9" s="40"/>
      <c r="O9" s="40"/>
      <c r="P9" s="41"/>
      <c r="Q9" s="42"/>
    </row>
    <row r="10" spans="1:17" x14ac:dyDescent="0.2">
      <c r="A10" s="120" t="s">
        <v>248</v>
      </c>
      <c r="B10" s="99"/>
      <c r="C10" s="151" t="s">
        <v>11</v>
      </c>
      <c r="D10" s="136"/>
      <c r="E10" s="136"/>
      <c r="F10" s="136"/>
      <c r="G10" s="136"/>
      <c r="H10" s="136"/>
      <c r="I10" s="152" t="s">
        <v>12</v>
      </c>
      <c r="J10" s="153"/>
      <c r="K10" s="153"/>
      <c r="L10" s="153"/>
      <c r="M10" s="136"/>
      <c r="N10" s="40"/>
      <c r="O10" s="40"/>
      <c r="P10" s="41"/>
      <c r="Q10" s="42"/>
    </row>
    <row r="11" spans="1:17" ht="17.45" customHeight="1" x14ac:dyDescent="0.2">
      <c r="A11" s="136" t="s">
        <v>13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40"/>
      <c r="O11" s="40"/>
      <c r="P11" s="41"/>
      <c r="Q11" s="42"/>
    </row>
    <row r="12" spans="1:17" s="47" customFormat="1" x14ac:dyDescent="0.2">
      <c r="A12" s="137" t="s">
        <v>14</v>
      </c>
      <c r="B12" s="141" t="s">
        <v>15</v>
      </c>
      <c r="C12" s="142"/>
      <c r="D12" s="141" t="s">
        <v>16</v>
      </c>
      <c r="E12" s="143" t="s">
        <v>17</v>
      </c>
      <c r="F12" s="145" t="s">
        <v>18</v>
      </c>
      <c r="G12" s="145"/>
      <c r="H12" s="146" t="s">
        <v>19</v>
      </c>
      <c r="I12" s="148" t="s">
        <v>20</v>
      </c>
      <c r="J12" s="148"/>
      <c r="K12" s="149" t="s">
        <v>21</v>
      </c>
      <c r="L12" s="149" t="s">
        <v>22</v>
      </c>
      <c r="M12" s="162" t="s">
        <v>23</v>
      </c>
      <c r="N12" s="44"/>
      <c r="O12" s="44"/>
      <c r="P12" s="45"/>
      <c r="Q12" s="46"/>
    </row>
    <row r="13" spans="1:17" s="47" customFormat="1" x14ac:dyDescent="0.2">
      <c r="A13" s="137"/>
      <c r="B13" s="142"/>
      <c r="C13" s="142"/>
      <c r="D13" s="142"/>
      <c r="E13" s="144"/>
      <c r="F13" s="48" t="s">
        <v>24</v>
      </c>
      <c r="G13" s="49" t="s">
        <v>25</v>
      </c>
      <c r="H13" s="147"/>
      <c r="I13" s="50" t="s">
        <v>26</v>
      </c>
      <c r="J13" s="90" t="s">
        <v>27</v>
      </c>
      <c r="K13" s="150"/>
      <c r="L13" s="150"/>
      <c r="M13" s="162"/>
    </row>
    <row r="14" spans="1:17" x14ac:dyDescent="0.2">
      <c r="A14" s="12">
        <v>26</v>
      </c>
      <c r="B14" s="163" t="s">
        <v>208</v>
      </c>
      <c r="C14" s="164"/>
      <c r="D14" s="13" t="s">
        <v>209</v>
      </c>
      <c r="E14" s="14"/>
      <c r="F14" s="15">
        <v>0</v>
      </c>
      <c r="G14" s="16">
        <f>'Bourg Valence'!G55</f>
        <v>860</v>
      </c>
      <c r="H14" s="17"/>
      <c r="I14" s="18"/>
      <c r="J14" s="19">
        <v>0.1875</v>
      </c>
      <c r="K14" s="20"/>
      <c r="L14" s="20"/>
      <c r="M14" s="12"/>
    </row>
    <row r="15" spans="1:17" x14ac:dyDescent="0.2">
      <c r="A15" s="12">
        <v>26</v>
      </c>
      <c r="B15" s="105" t="s">
        <v>210</v>
      </c>
      <c r="C15" s="105"/>
      <c r="D15" s="13" t="s">
        <v>211</v>
      </c>
      <c r="E15" s="14">
        <v>22.5</v>
      </c>
      <c r="F15" s="21">
        <v>6</v>
      </c>
      <c r="G15" s="22">
        <f>G14+F15</f>
        <v>866</v>
      </c>
      <c r="H15" s="18">
        <f t="shared" ref="H15:H31" si="0">IF((F15=0),"",F15/E15/24)</f>
        <v>1.1111111111111112E-2</v>
      </c>
      <c r="I15" s="18">
        <f>J14+K14+H15</f>
        <v>0.1986111111111111</v>
      </c>
      <c r="J15" s="20"/>
      <c r="K15" s="20"/>
      <c r="L15" s="20"/>
      <c r="M15" s="12"/>
    </row>
    <row r="16" spans="1:17" x14ac:dyDescent="0.2">
      <c r="A16" s="12">
        <v>26</v>
      </c>
      <c r="B16" s="105" t="s">
        <v>212</v>
      </c>
      <c r="C16" s="105"/>
      <c r="D16" s="13" t="s">
        <v>213</v>
      </c>
      <c r="E16" s="14">
        <v>22.5</v>
      </c>
      <c r="F16" s="21">
        <v>14</v>
      </c>
      <c r="G16" s="22">
        <f>G15+F16</f>
        <v>880</v>
      </c>
      <c r="H16" s="18">
        <f t="shared" si="0"/>
        <v>2.5925925925925925E-2</v>
      </c>
      <c r="I16" s="18">
        <f t="shared" ref="I16:I22" si="1">IF((F16=0),"",I15+K15+H16)</f>
        <v>0.22453703703703703</v>
      </c>
      <c r="J16" s="20"/>
      <c r="K16" s="20"/>
      <c r="L16" s="20"/>
      <c r="M16" s="12"/>
    </row>
    <row r="17" spans="1:13" x14ac:dyDescent="0.2">
      <c r="A17" s="12">
        <v>26</v>
      </c>
      <c r="B17" s="105" t="s">
        <v>214</v>
      </c>
      <c r="C17" s="105"/>
      <c r="D17" s="13" t="s">
        <v>215</v>
      </c>
      <c r="E17" s="14">
        <v>22.5</v>
      </c>
      <c r="F17" s="21">
        <v>3</v>
      </c>
      <c r="G17" s="22">
        <f>G16+F17</f>
        <v>883</v>
      </c>
      <c r="H17" s="18">
        <f t="shared" si="0"/>
        <v>5.5555555555555558E-3</v>
      </c>
      <c r="I17" s="18">
        <f t="shared" si="1"/>
        <v>0.2300925925925926</v>
      </c>
      <c r="J17" s="20"/>
      <c r="K17" s="20"/>
      <c r="L17" s="20"/>
      <c r="M17" s="12"/>
    </row>
    <row r="18" spans="1:13" x14ac:dyDescent="0.2">
      <c r="A18" s="12">
        <v>26</v>
      </c>
      <c r="B18" s="105" t="s">
        <v>216</v>
      </c>
      <c r="C18" s="105"/>
      <c r="D18" s="13" t="s">
        <v>217</v>
      </c>
      <c r="E18" s="14">
        <v>22.5</v>
      </c>
      <c r="F18" s="21">
        <v>2.5</v>
      </c>
      <c r="G18" s="22">
        <f t="shared" ref="G18:G21" si="2">G17+F18</f>
        <v>885.5</v>
      </c>
      <c r="H18" s="18">
        <f t="shared" si="0"/>
        <v>4.6296296296296294E-3</v>
      </c>
      <c r="I18" s="18">
        <f t="shared" si="1"/>
        <v>0.23472222222222222</v>
      </c>
      <c r="J18" s="20"/>
      <c r="K18" s="20"/>
      <c r="L18" s="20"/>
      <c r="M18" s="12"/>
    </row>
    <row r="19" spans="1:13" x14ac:dyDescent="0.2">
      <c r="A19" s="12">
        <v>26</v>
      </c>
      <c r="B19" s="105" t="s">
        <v>218</v>
      </c>
      <c r="C19" s="105"/>
      <c r="D19" s="13" t="s">
        <v>219</v>
      </c>
      <c r="E19" s="14">
        <v>22.5</v>
      </c>
      <c r="F19" s="21">
        <v>1.5</v>
      </c>
      <c r="G19" s="22">
        <f t="shared" si="2"/>
        <v>887</v>
      </c>
      <c r="H19" s="18">
        <f t="shared" si="0"/>
        <v>2.7777777777777779E-3</v>
      </c>
      <c r="I19" s="18">
        <f t="shared" si="1"/>
        <v>0.23749999999999999</v>
      </c>
      <c r="J19" s="20"/>
      <c r="K19" s="20"/>
      <c r="L19" s="20"/>
      <c r="M19" s="12"/>
    </row>
    <row r="20" spans="1:13" x14ac:dyDescent="0.2">
      <c r="A20" s="12">
        <v>26</v>
      </c>
      <c r="B20" s="105" t="s">
        <v>220</v>
      </c>
      <c r="C20" s="105"/>
      <c r="D20" s="13" t="s">
        <v>221</v>
      </c>
      <c r="E20" s="14">
        <v>20</v>
      </c>
      <c r="F20" s="21">
        <v>15</v>
      </c>
      <c r="G20" s="22">
        <f t="shared" si="2"/>
        <v>902</v>
      </c>
      <c r="H20" s="18">
        <f t="shared" si="0"/>
        <v>3.125E-2</v>
      </c>
      <c r="I20" s="18">
        <f t="shared" si="1"/>
        <v>0.26874999999999999</v>
      </c>
      <c r="J20" s="20"/>
      <c r="K20" s="20"/>
      <c r="L20" s="20"/>
      <c r="M20" s="12"/>
    </row>
    <row r="21" spans="1:13" x14ac:dyDescent="0.2">
      <c r="A21" s="12">
        <v>26</v>
      </c>
      <c r="B21" s="105" t="s">
        <v>222</v>
      </c>
      <c r="C21" s="105"/>
      <c r="D21" s="13" t="s">
        <v>223</v>
      </c>
      <c r="E21" s="14">
        <v>22.5</v>
      </c>
      <c r="F21" s="21">
        <v>3</v>
      </c>
      <c r="G21" s="22">
        <f t="shared" si="2"/>
        <v>905</v>
      </c>
      <c r="H21" s="18">
        <f t="shared" si="0"/>
        <v>5.5555555555555558E-3</v>
      </c>
      <c r="I21" s="18">
        <f t="shared" si="1"/>
        <v>0.27430555555555552</v>
      </c>
      <c r="J21" s="20"/>
      <c r="K21" s="20"/>
      <c r="L21" s="20"/>
      <c r="M21" s="12"/>
    </row>
    <row r="22" spans="1:13" x14ac:dyDescent="0.2">
      <c r="A22" s="12">
        <v>26</v>
      </c>
      <c r="B22" s="165" t="s">
        <v>224</v>
      </c>
      <c r="C22" s="165"/>
      <c r="D22" s="13"/>
      <c r="E22" s="14">
        <v>22.5</v>
      </c>
      <c r="F22" s="21">
        <v>3</v>
      </c>
      <c r="G22" s="22">
        <f>G21+F22</f>
        <v>908</v>
      </c>
      <c r="H22" s="18">
        <f t="shared" si="0"/>
        <v>5.5555555555555558E-3</v>
      </c>
      <c r="I22" s="18">
        <f t="shared" si="1"/>
        <v>0.27986111111111106</v>
      </c>
      <c r="J22" s="20"/>
      <c r="K22" s="20">
        <v>2.4305555555555556E-2</v>
      </c>
      <c r="L22" s="25">
        <f>I22-J14</f>
        <v>9.2361111111111061E-2</v>
      </c>
      <c r="M22" s="12"/>
    </row>
    <row r="23" spans="1:13" x14ac:dyDescent="0.2">
      <c r="A23" s="12">
        <v>26</v>
      </c>
      <c r="B23" s="165" t="s">
        <v>224</v>
      </c>
      <c r="C23" s="165"/>
      <c r="D23" s="13" t="s">
        <v>223</v>
      </c>
      <c r="E23" s="14"/>
      <c r="F23" s="21"/>
      <c r="G23" s="22"/>
      <c r="H23" s="18"/>
      <c r="I23" s="18"/>
      <c r="J23" s="20">
        <f>I22+K22</f>
        <v>0.30416666666666664</v>
      </c>
      <c r="K23" s="20"/>
      <c r="L23" s="20"/>
      <c r="M23" s="12"/>
    </row>
    <row r="24" spans="1:13" x14ac:dyDescent="0.2">
      <c r="A24" s="12">
        <v>26</v>
      </c>
      <c r="B24" s="98" t="s">
        <v>225</v>
      </c>
      <c r="C24" s="99"/>
      <c r="D24" s="13" t="s">
        <v>226</v>
      </c>
      <c r="E24" s="14">
        <v>22.5</v>
      </c>
      <c r="F24" s="21">
        <v>6</v>
      </c>
      <c r="G24" s="22">
        <f>IF(F24="","",F24+G22)</f>
        <v>914</v>
      </c>
      <c r="H24" s="18">
        <f t="shared" si="0"/>
        <v>1.1111111111111112E-2</v>
      </c>
      <c r="I24" s="18">
        <f>IF((F24=0),"",I22+K22+H24)</f>
        <v>0.31527777777777777</v>
      </c>
      <c r="J24" s="20"/>
      <c r="K24" s="20"/>
      <c r="L24" s="20"/>
      <c r="M24" s="12"/>
    </row>
    <row r="25" spans="1:13" x14ac:dyDescent="0.2">
      <c r="A25" s="12">
        <v>26</v>
      </c>
      <c r="B25" s="98" t="s">
        <v>227</v>
      </c>
      <c r="C25" s="99"/>
      <c r="D25" s="13" t="s">
        <v>228</v>
      </c>
      <c r="E25" s="14">
        <v>20</v>
      </c>
      <c r="F25" s="21">
        <v>17</v>
      </c>
      <c r="G25" s="22">
        <f t="shared" ref="G25:G31" si="3">IF(F25="","",F25+G24)</f>
        <v>931</v>
      </c>
      <c r="H25" s="18">
        <f t="shared" si="0"/>
        <v>3.5416666666666666E-2</v>
      </c>
      <c r="I25" s="18">
        <f t="shared" ref="I25:I31" si="4">IF((F25=0),"",I24+K24+H25)</f>
        <v>0.35069444444444442</v>
      </c>
      <c r="J25" s="20"/>
      <c r="K25" s="20"/>
      <c r="L25" s="20"/>
      <c r="M25" s="23"/>
    </row>
    <row r="26" spans="1:13" x14ac:dyDescent="0.2">
      <c r="A26" s="12">
        <v>26</v>
      </c>
      <c r="B26" s="102" t="s">
        <v>229</v>
      </c>
      <c r="C26" s="104"/>
      <c r="D26" s="13" t="s">
        <v>230</v>
      </c>
      <c r="E26" s="14">
        <v>22.5</v>
      </c>
      <c r="F26" s="21">
        <v>9</v>
      </c>
      <c r="G26" s="22">
        <f t="shared" si="3"/>
        <v>940</v>
      </c>
      <c r="H26" s="18">
        <f t="shared" si="0"/>
        <v>1.6666666666666666E-2</v>
      </c>
      <c r="I26" s="18">
        <f t="shared" si="4"/>
        <v>0.36736111111111108</v>
      </c>
      <c r="J26" s="20"/>
      <c r="K26" s="20"/>
      <c r="L26" s="20"/>
      <c r="M26" s="12"/>
    </row>
    <row r="27" spans="1:13" x14ac:dyDescent="0.2">
      <c r="A27" s="12">
        <v>26</v>
      </c>
      <c r="B27" s="100" t="s">
        <v>231</v>
      </c>
      <c r="C27" s="101"/>
      <c r="D27" s="13" t="s">
        <v>239</v>
      </c>
      <c r="E27" s="14">
        <v>22.5</v>
      </c>
      <c r="F27" s="21">
        <v>8</v>
      </c>
      <c r="G27" s="22">
        <f t="shared" si="3"/>
        <v>948</v>
      </c>
      <c r="H27" s="18">
        <f t="shared" si="0"/>
        <v>1.4814814814814815E-2</v>
      </c>
      <c r="I27" s="18">
        <f t="shared" si="4"/>
        <v>0.38217592592592592</v>
      </c>
      <c r="J27" s="20"/>
      <c r="K27" s="20"/>
      <c r="L27" s="20"/>
      <c r="M27" s="12"/>
    </row>
    <row r="28" spans="1:13" x14ac:dyDescent="0.2">
      <c r="A28" s="12">
        <v>26</v>
      </c>
      <c r="B28" s="91" t="s">
        <v>238</v>
      </c>
      <c r="C28" s="89"/>
      <c r="D28" s="13" t="s">
        <v>233</v>
      </c>
      <c r="E28" s="14">
        <v>22.5</v>
      </c>
      <c r="F28" s="21">
        <v>7</v>
      </c>
      <c r="G28" s="22">
        <f t="shared" si="3"/>
        <v>955</v>
      </c>
      <c r="H28" s="18">
        <f t="shared" si="0"/>
        <v>1.2962962962962963E-2</v>
      </c>
      <c r="I28" s="18">
        <f t="shared" si="4"/>
        <v>0.39513888888888887</v>
      </c>
      <c r="J28" s="20"/>
      <c r="K28" s="20"/>
      <c r="L28" s="20"/>
      <c r="M28" s="12"/>
    </row>
    <row r="29" spans="1:13" x14ac:dyDescent="0.2">
      <c r="A29" s="12">
        <v>84</v>
      </c>
      <c r="B29" s="166" t="s">
        <v>232</v>
      </c>
      <c r="C29" s="101"/>
      <c r="D29" s="24" t="s">
        <v>233</v>
      </c>
      <c r="E29" s="14">
        <v>22.5</v>
      </c>
      <c r="F29" s="21">
        <v>5</v>
      </c>
      <c r="G29" s="22">
        <f t="shared" si="3"/>
        <v>960</v>
      </c>
      <c r="H29" s="18">
        <f t="shared" si="0"/>
        <v>9.2592592592592587E-3</v>
      </c>
      <c r="I29" s="18">
        <f t="shared" si="4"/>
        <v>0.40439814814814812</v>
      </c>
      <c r="J29" s="20"/>
      <c r="K29" s="20"/>
      <c r="L29" s="20"/>
      <c r="M29" s="12"/>
    </row>
    <row r="30" spans="1:13" x14ac:dyDescent="0.2">
      <c r="A30" s="12">
        <v>84</v>
      </c>
      <c r="B30" s="97" t="s">
        <v>234</v>
      </c>
      <c r="C30" s="97"/>
      <c r="D30" s="12"/>
      <c r="E30" s="14">
        <v>22.5</v>
      </c>
      <c r="F30" s="21">
        <v>4.5</v>
      </c>
      <c r="G30" s="22">
        <f>IF(F30="","",F30+G29)</f>
        <v>964.5</v>
      </c>
      <c r="H30" s="18">
        <f t="shared" si="0"/>
        <v>8.3333333333333332E-3</v>
      </c>
      <c r="I30" s="18">
        <f>IF((F30=0),"",I29+K29+H30)</f>
        <v>0.41273148148148148</v>
      </c>
      <c r="J30" s="20"/>
      <c r="K30" s="20">
        <v>2.013888888888889E-2</v>
      </c>
      <c r="L30" s="25">
        <f>I30-J23</f>
        <v>0.10856481481481484</v>
      </c>
      <c r="M30" s="12"/>
    </row>
    <row r="31" spans="1:13" x14ac:dyDescent="0.2">
      <c r="A31" s="12">
        <v>84</v>
      </c>
      <c r="B31" s="97" t="s">
        <v>234</v>
      </c>
      <c r="C31" s="97"/>
      <c r="D31" s="13" t="s">
        <v>235</v>
      </c>
      <c r="E31" s="14"/>
      <c r="F31" s="21"/>
      <c r="G31" s="22" t="str">
        <f t="shared" si="3"/>
        <v/>
      </c>
      <c r="H31" s="18" t="str">
        <f t="shared" si="0"/>
        <v/>
      </c>
      <c r="I31" s="18" t="str">
        <f t="shared" si="4"/>
        <v/>
      </c>
      <c r="J31" s="20">
        <f>I30+K30</f>
        <v>0.43287037037037035</v>
      </c>
      <c r="K31" s="20"/>
      <c r="L31" s="20"/>
      <c r="M31" s="12"/>
    </row>
    <row r="32" spans="1:13" x14ac:dyDescent="0.2">
      <c r="A32" s="12">
        <v>84</v>
      </c>
      <c r="B32" s="98" t="s">
        <v>236</v>
      </c>
      <c r="C32" s="99"/>
      <c r="D32" s="13" t="s">
        <v>237</v>
      </c>
      <c r="E32" s="14">
        <v>22.5</v>
      </c>
      <c r="F32" s="21">
        <v>6</v>
      </c>
      <c r="G32" s="22">
        <f>IF(F32="","",F32+G30)</f>
        <v>970.5</v>
      </c>
      <c r="H32" s="18">
        <f t="shared" ref="H32:H33" si="5">IF((F32=0),"",F32/E32/24)</f>
        <v>1.1111111111111112E-2</v>
      </c>
      <c r="I32" s="18">
        <f>IF((F32=0),"",I30+K30+H32)</f>
        <v>0.44398148148148148</v>
      </c>
      <c r="J32" s="20"/>
      <c r="K32" s="20"/>
      <c r="L32" s="20"/>
      <c r="M32" s="12"/>
    </row>
    <row r="33" spans="1:17" x14ac:dyDescent="0.2">
      <c r="A33" s="12">
        <v>84</v>
      </c>
      <c r="B33" s="98" t="s">
        <v>240</v>
      </c>
      <c r="C33" s="99"/>
      <c r="D33" s="13" t="s">
        <v>237</v>
      </c>
      <c r="E33" s="14">
        <v>22.5</v>
      </c>
      <c r="F33" s="21">
        <v>17</v>
      </c>
      <c r="G33" s="22">
        <f t="shared" ref="G33" si="6">IF(F33="","",F33+G32)</f>
        <v>987.5</v>
      </c>
      <c r="H33" s="18">
        <f t="shared" si="5"/>
        <v>3.1481481481481478E-2</v>
      </c>
      <c r="I33" s="18">
        <f t="shared" ref="I33" si="7">IF((F33=0),"",I32+K32+H33)</f>
        <v>0.47546296296296298</v>
      </c>
      <c r="J33" s="20"/>
      <c r="K33" s="20"/>
      <c r="L33" s="20"/>
      <c r="M33" s="12"/>
    </row>
    <row r="34" spans="1:17" x14ac:dyDescent="0.2">
      <c r="A34" s="12">
        <v>84</v>
      </c>
      <c r="B34" s="98" t="s">
        <v>241</v>
      </c>
      <c r="C34" s="99"/>
      <c r="D34" s="13" t="s">
        <v>243</v>
      </c>
      <c r="E34" s="14">
        <v>22.5</v>
      </c>
      <c r="F34" s="21">
        <v>6</v>
      </c>
      <c r="G34" s="22">
        <f t="shared" ref="G34:G35" si="8">IF(F34="","",F34+G33)</f>
        <v>993.5</v>
      </c>
      <c r="H34" s="18">
        <f t="shared" ref="H34:H35" si="9">IF((F34=0),"",F34/E34/24)</f>
        <v>1.1111111111111112E-2</v>
      </c>
      <c r="I34" s="18">
        <f t="shared" ref="I34:I35" si="10">IF((F34=0),"",I33+K33+H34)</f>
        <v>0.4865740740740741</v>
      </c>
      <c r="J34" s="20"/>
      <c r="K34" s="20"/>
      <c r="L34" s="20"/>
      <c r="M34" s="12"/>
    </row>
    <row r="35" spans="1:17" x14ac:dyDescent="0.2">
      <c r="A35" s="12">
        <v>84</v>
      </c>
      <c r="B35" s="131" t="s">
        <v>242</v>
      </c>
      <c r="C35" s="131"/>
      <c r="D35" s="52"/>
      <c r="E35" s="54">
        <v>20</v>
      </c>
      <c r="F35" s="62">
        <v>6.5</v>
      </c>
      <c r="G35" s="22">
        <f t="shared" si="8"/>
        <v>1000</v>
      </c>
      <c r="H35" s="18">
        <f t="shared" si="9"/>
        <v>1.3541666666666667E-2</v>
      </c>
      <c r="I35" s="18">
        <f t="shared" si="10"/>
        <v>0.50011574074074072</v>
      </c>
      <c r="J35" s="60"/>
      <c r="K35" s="66">
        <v>6.25E-2</v>
      </c>
      <c r="L35" s="65">
        <f>I35-J31</f>
        <v>6.7245370370370372E-2</v>
      </c>
      <c r="M35" s="52"/>
    </row>
    <row r="36" spans="1:17" ht="15.75" customHeight="1" x14ac:dyDescent="0.2">
      <c r="A36" s="61"/>
      <c r="B36" s="132"/>
      <c r="C36" s="136"/>
      <c r="D36" s="53"/>
      <c r="E36" s="54"/>
      <c r="F36" s="62"/>
      <c r="G36" s="63"/>
      <c r="H36" s="58"/>
      <c r="I36" s="58"/>
      <c r="J36" s="60"/>
      <c r="K36" s="60"/>
      <c r="L36" s="60"/>
      <c r="M36" s="52"/>
    </row>
    <row r="37" spans="1:17" x14ac:dyDescent="0.2">
      <c r="A37" s="61"/>
      <c r="B37" s="132"/>
      <c r="C37" s="136"/>
      <c r="D37" s="53"/>
      <c r="E37" s="54"/>
      <c r="F37" s="62"/>
      <c r="G37" s="63"/>
      <c r="H37" s="58"/>
      <c r="I37" s="58"/>
      <c r="J37" s="60"/>
      <c r="K37" s="60"/>
      <c r="L37" s="60"/>
      <c r="M37" s="52"/>
    </row>
    <row r="38" spans="1:17" x14ac:dyDescent="0.2">
      <c r="A38" s="70"/>
      <c r="B38" s="133"/>
      <c r="C38" s="133"/>
      <c r="D38" s="70"/>
      <c r="E38" s="71"/>
      <c r="F38" s="72"/>
      <c r="G38" s="75"/>
      <c r="H38" s="73"/>
      <c r="I38" s="74"/>
      <c r="J38" s="74"/>
      <c r="K38" s="74"/>
      <c r="L38" s="76"/>
      <c r="M38" s="77"/>
    </row>
    <row r="39" spans="1:17" x14ac:dyDescent="0.2">
      <c r="A39" s="70"/>
      <c r="B39" s="133"/>
      <c r="C39" s="133"/>
      <c r="D39" s="70"/>
      <c r="E39" s="71"/>
      <c r="F39" s="72"/>
      <c r="G39" s="75" t="s">
        <v>244</v>
      </c>
      <c r="H39" s="73"/>
      <c r="I39" s="74"/>
      <c r="J39" s="74"/>
      <c r="K39" s="74"/>
      <c r="L39" s="74"/>
    </row>
    <row r="40" spans="1:17" x14ac:dyDescent="0.2">
      <c r="A40" s="70"/>
      <c r="D40" s="78"/>
      <c r="E40" s="71"/>
      <c r="F40" s="72"/>
      <c r="G40" s="42"/>
      <c r="H40" s="73"/>
      <c r="I40" s="74"/>
      <c r="J40" s="74"/>
      <c r="K40" s="74"/>
      <c r="L40" s="76" t="s">
        <v>63</v>
      </c>
      <c r="M40" s="77" t="s">
        <v>262</v>
      </c>
    </row>
    <row r="41" spans="1:17" x14ac:dyDescent="0.2">
      <c r="A41" s="70"/>
      <c r="B41" s="79"/>
      <c r="D41" s="78"/>
      <c r="E41" s="71"/>
      <c r="F41" s="72"/>
      <c r="G41" s="42"/>
      <c r="H41" s="73"/>
      <c r="I41" s="74"/>
      <c r="J41" s="74"/>
      <c r="K41" s="74"/>
      <c r="L41" s="74"/>
    </row>
    <row r="42" spans="1:17" x14ac:dyDescent="0.2">
      <c r="A42" s="70"/>
      <c r="B42" s="80"/>
      <c r="D42" s="78"/>
      <c r="E42" s="71"/>
      <c r="F42" s="72"/>
      <c r="G42" s="42"/>
      <c r="H42" s="73"/>
      <c r="I42" s="95" t="s">
        <v>263</v>
      </c>
      <c r="J42" s="74"/>
      <c r="K42" s="74"/>
      <c r="L42" s="74"/>
      <c r="M42" s="77" t="s">
        <v>264</v>
      </c>
    </row>
    <row r="43" spans="1:17" s="70" customFormat="1" x14ac:dyDescent="0.2">
      <c r="B43" s="78"/>
      <c r="E43" s="71"/>
      <c r="F43" s="72"/>
      <c r="G43" s="42"/>
      <c r="H43" s="73"/>
      <c r="I43" s="74"/>
      <c r="J43" s="74"/>
      <c r="K43" s="74"/>
      <c r="L43" s="74"/>
      <c r="N43" s="43"/>
      <c r="O43" s="43"/>
      <c r="P43" s="43"/>
      <c r="Q43" s="43"/>
    </row>
    <row r="44" spans="1:17" s="70" customFormat="1" x14ac:dyDescent="0.2">
      <c r="B44" s="81"/>
      <c r="E44" s="71"/>
      <c r="F44" s="72"/>
      <c r="G44" s="42"/>
      <c r="H44" s="73"/>
      <c r="I44" s="74"/>
      <c r="J44" s="74"/>
      <c r="K44" s="74"/>
      <c r="L44" s="74"/>
      <c r="N44" s="43"/>
      <c r="O44" s="43"/>
      <c r="P44" s="43"/>
      <c r="Q44" s="43"/>
    </row>
    <row r="45" spans="1:17" s="70" customFormat="1" x14ac:dyDescent="0.2">
      <c r="B45" s="81"/>
      <c r="E45" s="71"/>
      <c r="F45" s="72"/>
      <c r="G45" s="42"/>
      <c r="H45" s="73"/>
      <c r="I45" s="74"/>
      <c r="J45" s="74"/>
      <c r="K45" s="74"/>
      <c r="L45" s="74"/>
      <c r="N45" s="43"/>
      <c r="O45" s="43"/>
      <c r="P45" s="43"/>
      <c r="Q45" s="43"/>
    </row>
    <row r="46" spans="1:17" s="70" customFormat="1" x14ac:dyDescent="0.2">
      <c r="B46" s="81"/>
      <c r="E46" s="71"/>
      <c r="F46" s="72"/>
      <c r="G46" s="42"/>
      <c r="H46" s="73"/>
      <c r="I46" s="74"/>
      <c r="J46" s="74"/>
      <c r="K46" s="74"/>
      <c r="L46" s="74"/>
      <c r="N46" s="43"/>
      <c r="O46" s="43"/>
      <c r="P46" s="43"/>
      <c r="Q46" s="43"/>
    </row>
    <row r="47" spans="1:17" s="70" customFormat="1" x14ac:dyDescent="0.2">
      <c r="B47" s="81"/>
      <c r="E47" s="71"/>
      <c r="F47" s="72"/>
      <c r="G47" s="42"/>
      <c r="H47" s="73"/>
      <c r="I47" s="74"/>
      <c r="J47" s="74"/>
      <c r="K47" s="74"/>
      <c r="L47" s="74"/>
      <c r="N47" s="43"/>
      <c r="O47" s="43"/>
      <c r="P47" s="43"/>
      <c r="Q47" s="43"/>
    </row>
    <row r="48" spans="1:17" s="70" customFormat="1" x14ac:dyDescent="0.2">
      <c r="E48" s="71"/>
      <c r="F48" s="72"/>
      <c r="G48" s="42"/>
      <c r="H48" s="73"/>
      <c r="I48" s="74"/>
      <c r="J48" s="74"/>
      <c r="K48" s="74"/>
      <c r="L48" s="74"/>
      <c r="N48" s="43"/>
      <c r="O48" s="43"/>
      <c r="P48" s="43"/>
      <c r="Q48" s="43"/>
    </row>
    <row r="49" spans="2:17" s="70" customFormat="1" x14ac:dyDescent="0.2">
      <c r="E49" s="71"/>
      <c r="F49" s="72"/>
      <c r="G49" s="42"/>
      <c r="H49" s="73"/>
      <c r="I49" s="74"/>
      <c r="J49" s="74"/>
      <c r="K49" s="74"/>
      <c r="L49" s="74"/>
      <c r="N49" s="43"/>
      <c r="O49" s="43"/>
      <c r="P49" s="43"/>
      <c r="Q49" s="43"/>
    </row>
    <row r="50" spans="2:17" s="70" customFormat="1" x14ac:dyDescent="0.2">
      <c r="E50" s="71"/>
      <c r="F50" s="72"/>
      <c r="G50" s="42"/>
      <c r="H50" s="73"/>
      <c r="I50" s="74"/>
      <c r="J50" s="74"/>
      <c r="K50" s="74"/>
      <c r="L50" s="74"/>
      <c r="N50" s="43"/>
      <c r="O50" s="43"/>
      <c r="P50" s="43"/>
      <c r="Q50" s="43"/>
    </row>
    <row r="51" spans="2:17" s="70" customFormat="1" x14ac:dyDescent="0.2">
      <c r="B51" s="85"/>
      <c r="E51" s="71"/>
      <c r="F51" s="72"/>
      <c r="G51" s="42"/>
      <c r="H51" s="73"/>
      <c r="I51" s="74"/>
      <c r="J51" s="74"/>
      <c r="K51" s="74"/>
      <c r="L51" s="74"/>
      <c r="N51" s="43"/>
      <c r="O51" s="43"/>
      <c r="P51" s="43"/>
      <c r="Q51" s="43"/>
    </row>
    <row r="52" spans="2:17" s="70" customFormat="1" x14ac:dyDescent="0.2">
      <c r="E52" s="71"/>
      <c r="F52" s="72"/>
      <c r="G52" s="42"/>
      <c r="H52" s="73"/>
      <c r="I52" s="74"/>
      <c r="J52" s="74"/>
      <c r="K52" s="74"/>
      <c r="L52" s="74"/>
      <c r="N52" s="43"/>
      <c r="O52" s="43"/>
      <c r="P52" s="43"/>
      <c r="Q52" s="43"/>
    </row>
    <row r="53" spans="2:17" s="70" customFormat="1" x14ac:dyDescent="0.2">
      <c r="E53" s="71"/>
      <c r="F53" s="72"/>
      <c r="G53" s="42"/>
      <c r="H53" s="73"/>
      <c r="I53" s="74"/>
      <c r="J53" s="74"/>
      <c r="K53" s="74"/>
      <c r="L53" s="74"/>
      <c r="N53" s="43"/>
      <c r="O53" s="43"/>
      <c r="P53" s="43"/>
      <c r="Q53" s="43"/>
    </row>
    <row r="54" spans="2:17" s="70" customFormat="1" x14ac:dyDescent="0.2">
      <c r="E54" s="71"/>
      <c r="F54" s="72"/>
      <c r="G54" s="42"/>
      <c r="H54" s="73"/>
      <c r="I54" s="74"/>
      <c r="J54" s="74"/>
      <c r="K54" s="74"/>
      <c r="L54" s="74"/>
      <c r="N54" s="43"/>
      <c r="O54" s="43"/>
      <c r="P54" s="43"/>
      <c r="Q54" s="43"/>
    </row>
    <row r="55" spans="2:17" s="70" customFormat="1" x14ac:dyDescent="0.2">
      <c r="E55" s="71"/>
      <c r="F55" s="72"/>
      <c r="G55" s="42"/>
      <c r="H55" s="73"/>
      <c r="I55" s="74"/>
      <c r="J55" s="74"/>
      <c r="K55" s="74"/>
      <c r="L55" s="74"/>
      <c r="N55" s="43"/>
      <c r="O55" s="43"/>
      <c r="P55" s="43"/>
      <c r="Q55" s="43"/>
    </row>
    <row r="56" spans="2:17" s="70" customFormat="1" x14ac:dyDescent="0.2">
      <c r="E56" s="71"/>
      <c r="F56" s="72"/>
      <c r="G56" s="42"/>
      <c r="H56" s="73"/>
      <c r="I56" s="74"/>
      <c r="J56" s="74"/>
      <c r="K56" s="74"/>
      <c r="L56" s="74"/>
      <c r="N56" s="43"/>
      <c r="O56" s="43"/>
      <c r="P56" s="43"/>
      <c r="Q56" s="43"/>
    </row>
    <row r="57" spans="2:17" s="70" customFormat="1" x14ac:dyDescent="0.2">
      <c r="E57" s="71"/>
      <c r="F57" s="72"/>
      <c r="G57" s="42"/>
      <c r="H57" s="73"/>
      <c r="I57" s="74"/>
      <c r="J57" s="74"/>
      <c r="K57" s="74"/>
      <c r="L57" s="74"/>
      <c r="N57" s="43"/>
      <c r="O57" s="43"/>
      <c r="P57" s="43"/>
      <c r="Q57" s="43"/>
    </row>
    <row r="58" spans="2:17" s="70" customFormat="1" x14ac:dyDescent="0.2">
      <c r="E58" s="71"/>
      <c r="F58" s="72"/>
      <c r="G58" s="42"/>
      <c r="H58" s="73"/>
      <c r="I58" s="74"/>
      <c r="J58" s="74"/>
      <c r="K58" s="74"/>
      <c r="L58" s="74"/>
      <c r="N58" s="43"/>
      <c r="O58" s="43"/>
      <c r="P58" s="43"/>
      <c r="Q58" s="43"/>
    </row>
    <row r="59" spans="2:17" s="70" customFormat="1" x14ac:dyDescent="0.2">
      <c r="E59" s="71"/>
      <c r="F59" s="72"/>
      <c r="G59" s="42"/>
      <c r="H59" s="73"/>
      <c r="I59" s="74"/>
      <c r="J59" s="74"/>
      <c r="K59" s="74"/>
      <c r="L59" s="74"/>
      <c r="N59" s="43"/>
      <c r="O59" s="43"/>
      <c r="P59" s="43"/>
      <c r="Q59" s="43"/>
    </row>
    <row r="60" spans="2:17" s="70" customFormat="1" x14ac:dyDescent="0.2">
      <c r="E60" s="71"/>
      <c r="F60" s="72"/>
      <c r="G60" s="42"/>
      <c r="H60" s="73"/>
      <c r="I60" s="74"/>
      <c r="J60" s="74"/>
      <c r="K60" s="74"/>
      <c r="L60" s="74"/>
      <c r="N60" s="43"/>
      <c r="O60" s="43"/>
      <c r="P60" s="43"/>
      <c r="Q60" s="43"/>
    </row>
    <row r="61" spans="2:17" s="70" customFormat="1" x14ac:dyDescent="0.2">
      <c r="E61" s="71"/>
      <c r="F61" s="72"/>
      <c r="G61" s="42"/>
      <c r="H61" s="73"/>
      <c r="I61" s="74"/>
      <c r="J61" s="74"/>
      <c r="K61" s="74"/>
      <c r="L61" s="74"/>
      <c r="N61" s="43"/>
      <c r="O61" s="43"/>
      <c r="P61" s="43"/>
      <c r="Q61" s="43"/>
    </row>
    <row r="62" spans="2:17" s="70" customFormat="1" x14ac:dyDescent="0.2">
      <c r="E62" s="71"/>
      <c r="F62" s="72"/>
      <c r="G62" s="42"/>
      <c r="H62" s="73"/>
      <c r="I62" s="74"/>
      <c r="J62" s="74"/>
      <c r="K62" s="74"/>
      <c r="L62" s="74"/>
      <c r="N62" s="43"/>
      <c r="O62" s="43"/>
      <c r="P62" s="43"/>
      <c r="Q62" s="43"/>
    </row>
    <row r="63" spans="2:17" s="70" customFormat="1" x14ac:dyDescent="0.2">
      <c r="E63" s="71"/>
      <c r="F63" s="72"/>
      <c r="G63" s="42"/>
      <c r="H63" s="73"/>
      <c r="I63" s="74"/>
      <c r="J63" s="74"/>
      <c r="K63" s="74"/>
      <c r="L63" s="74"/>
      <c r="N63" s="43"/>
      <c r="O63" s="43"/>
      <c r="P63" s="43"/>
      <c r="Q63" s="43"/>
    </row>
    <row r="64" spans="2:17" s="70" customFormat="1" x14ac:dyDescent="0.2">
      <c r="B64" s="133"/>
      <c r="C64" s="133"/>
      <c r="E64" s="71"/>
      <c r="F64" s="72"/>
      <c r="G64" s="42"/>
      <c r="H64" s="73"/>
      <c r="I64" s="74"/>
      <c r="J64" s="74"/>
      <c r="K64" s="74"/>
      <c r="L64" s="74"/>
      <c r="N64" s="43"/>
      <c r="O64" s="43"/>
      <c r="P64" s="43"/>
      <c r="Q64" s="43"/>
    </row>
    <row r="65" spans="2:17" s="70" customFormat="1" x14ac:dyDescent="0.2">
      <c r="B65" s="133"/>
      <c r="C65" s="133"/>
      <c r="E65" s="71"/>
      <c r="F65" s="72"/>
      <c r="G65" s="42"/>
      <c r="H65" s="73"/>
      <c r="I65" s="74"/>
      <c r="J65" s="74"/>
      <c r="K65" s="74"/>
      <c r="L65" s="74"/>
      <c r="N65" s="43"/>
      <c r="O65" s="43"/>
      <c r="P65" s="43"/>
      <c r="Q65" s="43"/>
    </row>
    <row r="66" spans="2:17" s="70" customFormat="1" x14ac:dyDescent="0.2">
      <c r="B66" s="133"/>
      <c r="C66" s="133"/>
      <c r="E66" s="71"/>
      <c r="F66" s="72"/>
      <c r="G66" s="42"/>
      <c r="H66" s="73"/>
      <c r="I66" s="74"/>
      <c r="J66" s="74"/>
      <c r="K66" s="74"/>
      <c r="L66" s="74"/>
      <c r="N66" s="43"/>
      <c r="O66" s="43"/>
      <c r="P66" s="43"/>
      <c r="Q66" s="43"/>
    </row>
    <row r="67" spans="2:17" s="70" customFormat="1" x14ac:dyDescent="0.2">
      <c r="B67" s="133"/>
      <c r="C67" s="133"/>
      <c r="E67" s="71"/>
      <c r="F67" s="72"/>
      <c r="G67" s="42"/>
      <c r="H67" s="73"/>
      <c r="I67" s="74"/>
      <c r="J67" s="74"/>
      <c r="K67" s="74"/>
      <c r="L67" s="74"/>
      <c r="N67" s="43"/>
      <c r="O67" s="43"/>
      <c r="P67" s="43"/>
      <c r="Q67" s="43"/>
    </row>
    <row r="68" spans="2:17" s="70" customFormat="1" x14ac:dyDescent="0.2">
      <c r="B68" s="133"/>
      <c r="C68" s="133"/>
      <c r="E68" s="71"/>
      <c r="F68" s="72"/>
      <c r="G68" s="42"/>
      <c r="H68" s="73"/>
      <c r="I68" s="74"/>
      <c r="J68" s="74"/>
      <c r="K68" s="74"/>
      <c r="L68" s="74"/>
      <c r="N68" s="43"/>
      <c r="O68" s="43"/>
      <c r="P68" s="43"/>
      <c r="Q68" s="43"/>
    </row>
    <row r="69" spans="2:17" s="70" customFormat="1" x14ac:dyDescent="0.2">
      <c r="B69" s="133"/>
      <c r="C69" s="133"/>
      <c r="E69" s="71"/>
      <c r="F69" s="72"/>
      <c r="G69" s="42"/>
      <c r="H69" s="73"/>
      <c r="I69" s="74"/>
      <c r="J69" s="74"/>
      <c r="K69" s="74"/>
      <c r="L69" s="74"/>
      <c r="N69" s="43"/>
      <c r="O69" s="43"/>
      <c r="P69" s="43"/>
      <c r="Q69" s="43"/>
    </row>
    <row r="70" spans="2:17" s="70" customFormat="1" x14ac:dyDescent="0.2">
      <c r="B70" s="133"/>
      <c r="C70" s="133"/>
      <c r="E70" s="71"/>
      <c r="F70" s="72"/>
      <c r="G70" s="42"/>
      <c r="H70" s="73"/>
      <c r="I70" s="74"/>
      <c r="J70" s="74"/>
      <c r="K70" s="74"/>
      <c r="L70" s="74"/>
      <c r="N70" s="43"/>
      <c r="O70" s="43"/>
      <c r="P70" s="43"/>
      <c r="Q70" s="43"/>
    </row>
    <row r="71" spans="2:17" s="70" customFormat="1" x14ac:dyDescent="0.2">
      <c r="B71" s="133"/>
      <c r="C71" s="133"/>
      <c r="E71" s="71"/>
      <c r="F71" s="72"/>
      <c r="G71" s="42"/>
      <c r="H71" s="73"/>
      <c r="I71" s="74"/>
      <c r="J71" s="74"/>
      <c r="K71" s="74"/>
      <c r="L71" s="74"/>
      <c r="N71" s="43"/>
      <c r="O71" s="43"/>
      <c r="P71" s="43"/>
      <c r="Q71" s="43"/>
    </row>
    <row r="72" spans="2:17" s="70" customFormat="1" x14ac:dyDescent="0.2">
      <c r="B72" s="133"/>
      <c r="C72" s="133"/>
      <c r="E72" s="71"/>
      <c r="F72" s="72"/>
      <c r="G72" s="42"/>
      <c r="H72" s="73"/>
      <c r="I72" s="74"/>
      <c r="J72" s="74"/>
      <c r="K72" s="74"/>
      <c r="L72" s="74"/>
      <c r="N72" s="43"/>
      <c r="O72" s="43"/>
      <c r="P72" s="43"/>
      <c r="Q72" s="43"/>
    </row>
    <row r="73" spans="2:17" s="70" customFormat="1" x14ac:dyDescent="0.2">
      <c r="B73" s="133"/>
      <c r="C73" s="133"/>
      <c r="E73" s="71"/>
      <c r="F73" s="72"/>
      <c r="G73" s="42"/>
      <c r="H73" s="73"/>
      <c r="I73" s="74"/>
      <c r="J73" s="74"/>
      <c r="K73" s="74"/>
      <c r="L73" s="74"/>
      <c r="N73" s="43"/>
      <c r="O73" s="43"/>
      <c r="P73" s="43"/>
      <c r="Q73" s="43"/>
    </row>
    <row r="74" spans="2:17" s="70" customFormat="1" x14ac:dyDescent="0.2">
      <c r="B74" s="133"/>
      <c r="C74" s="133"/>
      <c r="E74" s="71"/>
      <c r="F74" s="72"/>
      <c r="G74" s="42"/>
      <c r="H74" s="73"/>
      <c r="I74" s="74"/>
      <c r="J74" s="74"/>
      <c r="K74" s="74"/>
      <c r="L74" s="74"/>
      <c r="N74" s="43"/>
      <c r="O74" s="43"/>
      <c r="P74" s="43"/>
      <c r="Q74" s="43"/>
    </row>
    <row r="75" spans="2:17" s="70" customFormat="1" x14ac:dyDescent="0.2">
      <c r="B75" s="133"/>
      <c r="C75" s="133"/>
      <c r="E75" s="71"/>
      <c r="F75" s="72"/>
      <c r="G75" s="42"/>
      <c r="H75" s="73"/>
      <c r="I75" s="74"/>
      <c r="J75" s="74"/>
      <c r="K75" s="74"/>
      <c r="L75" s="74"/>
      <c r="N75" s="43"/>
      <c r="O75" s="43"/>
      <c r="P75" s="43"/>
      <c r="Q75" s="43"/>
    </row>
    <row r="76" spans="2:17" s="70" customFormat="1" x14ac:dyDescent="0.2">
      <c r="E76" s="71"/>
      <c r="F76" s="72"/>
      <c r="G76" s="42"/>
      <c r="H76" s="73"/>
      <c r="I76" s="74"/>
      <c r="J76" s="74"/>
      <c r="K76" s="74"/>
      <c r="L76" s="74"/>
      <c r="N76" s="43"/>
      <c r="O76" s="43"/>
      <c r="P76" s="43"/>
      <c r="Q76" s="43"/>
    </row>
  </sheetData>
  <mergeCells count="65">
    <mergeCell ref="B39:C39"/>
    <mergeCell ref="B38:C38"/>
    <mergeCell ref="B75:C75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32:C32"/>
    <mergeCell ref="B35:C35"/>
    <mergeCell ref="B36:C36"/>
    <mergeCell ref="B37:C37"/>
    <mergeCell ref="B33:C33"/>
    <mergeCell ref="B34:C34"/>
    <mergeCell ref="B17:C17"/>
    <mergeCell ref="B31:C31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9:C29"/>
    <mergeCell ref="B30:C30"/>
    <mergeCell ref="C9:F9"/>
    <mergeCell ref="B18:C18"/>
    <mergeCell ref="A11:M11"/>
    <mergeCell ref="A12:A13"/>
    <mergeCell ref="B12:C13"/>
    <mergeCell ref="D12:D13"/>
    <mergeCell ref="E12:E13"/>
    <mergeCell ref="F12:G12"/>
    <mergeCell ref="H12:H13"/>
    <mergeCell ref="I12:J12"/>
    <mergeCell ref="K12:K13"/>
    <mergeCell ref="L12:L13"/>
    <mergeCell ref="M12:M13"/>
    <mergeCell ref="B14:C14"/>
    <mergeCell ref="B15:C15"/>
    <mergeCell ref="B16:C16"/>
    <mergeCell ref="G9:M9"/>
    <mergeCell ref="A10:B10"/>
    <mergeCell ref="C10:H10"/>
    <mergeCell ref="I10:M10"/>
    <mergeCell ref="A1:B9"/>
    <mergeCell ref="C1:M1"/>
    <mergeCell ref="C2:K2"/>
    <mergeCell ref="L2:M2"/>
    <mergeCell ref="C3:M3"/>
    <mergeCell ref="C4:H4"/>
    <mergeCell ref="I4:M4"/>
    <mergeCell ref="C5:H5"/>
    <mergeCell ref="I5:M5"/>
    <mergeCell ref="C6:M6"/>
    <mergeCell ref="C7:M7"/>
    <mergeCell ref="C8:M8"/>
  </mergeCells>
  <pageMargins left="0.78740157499999996" right="0.78740157499999996" top="0.984251969" bottom="0.984251969" header="0.4921259845" footer="0.4921259845"/>
  <pageSetup paperSize="9" scale="80" orientation="portrait" horizontalDpi="4294967293" verticalDpi="4294967293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2"/>
  <sheetViews>
    <sheetView zoomScaleNormal="100" workbookViewId="0">
      <selection activeCell="H24" sqref="H24"/>
    </sheetView>
  </sheetViews>
  <sheetFormatPr baseColWidth="10" defaultColWidth="11.42578125" defaultRowHeight="12.75" x14ac:dyDescent="0.2"/>
  <cols>
    <col min="1" max="1" width="4.140625" style="43" customWidth="1"/>
    <col min="2" max="2" width="23.85546875" style="43" customWidth="1"/>
    <col min="3" max="3" width="4.28515625" style="43" customWidth="1"/>
    <col min="4" max="4" width="14.85546875" style="43" customWidth="1"/>
    <col min="5" max="5" width="5.85546875" style="82" customWidth="1"/>
    <col min="6" max="6" width="5.85546875" style="40" customWidth="1"/>
    <col min="7" max="7" width="7.140625" style="41" customWidth="1"/>
    <col min="8" max="8" width="5.85546875" style="83" customWidth="1"/>
    <col min="9" max="9" width="5.85546875" style="67" customWidth="1"/>
    <col min="10" max="10" width="7.85546875" style="67" customWidth="1"/>
    <col min="11" max="11" width="5.85546875" style="67" customWidth="1"/>
    <col min="12" max="12" width="7" style="67" customWidth="1"/>
    <col min="13" max="13" width="8" style="70" customWidth="1"/>
    <col min="14" max="16384" width="11.42578125" style="43"/>
  </cols>
  <sheetData>
    <row r="1" spans="1:17" ht="43.9" customHeight="1" x14ac:dyDescent="0.2">
      <c r="A1" s="136"/>
      <c r="B1" s="136"/>
      <c r="C1" s="154" t="s">
        <v>0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40"/>
      <c r="O1" s="40"/>
      <c r="P1" s="41"/>
      <c r="Q1" s="42"/>
    </row>
    <row r="2" spans="1:17" x14ac:dyDescent="0.2">
      <c r="A2" s="136"/>
      <c r="B2" s="136"/>
      <c r="C2" s="155" t="s">
        <v>1</v>
      </c>
      <c r="D2" s="156"/>
      <c r="E2" s="156"/>
      <c r="F2" s="156"/>
      <c r="G2" s="156"/>
      <c r="H2" s="156"/>
      <c r="I2" s="156"/>
      <c r="J2" s="156"/>
      <c r="K2" s="156"/>
      <c r="L2" s="157" t="s">
        <v>249</v>
      </c>
      <c r="M2" s="131"/>
      <c r="N2" s="40"/>
      <c r="O2" s="40"/>
      <c r="P2" s="41"/>
      <c r="Q2" s="42"/>
    </row>
    <row r="3" spans="1:17" x14ac:dyDescent="0.2">
      <c r="A3" s="136"/>
      <c r="B3" s="136"/>
      <c r="C3" s="158"/>
      <c r="D3" s="159"/>
      <c r="E3" s="159"/>
      <c r="F3" s="159"/>
      <c r="G3" s="159"/>
      <c r="H3" s="159"/>
      <c r="I3" s="159"/>
      <c r="J3" s="159"/>
      <c r="K3" s="159"/>
      <c r="L3" s="159"/>
      <c r="M3" s="136"/>
      <c r="N3" s="40"/>
      <c r="O3" s="40"/>
      <c r="P3" s="41"/>
      <c r="Q3" s="42"/>
    </row>
    <row r="4" spans="1:17" x14ac:dyDescent="0.2">
      <c r="A4" s="136"/>
      <c r="B4" s="136"/>
      <c r="C4" s="156" t="s">
        <v>3</v>
      </c>
      <c r="D4" s="136"/>
      <c r="E4" s="136"/>
      <c r="F4" s="136"/>
      <c r="G4" s="136"/>
      <c r="H4" s="136"/>
      <c r="I4" s="153" t="s">
        <v>4</v>
      </c>
      <c r="J4" s="153"/>
      <c r="K4" s="153"/>
      <c r="L4" s="153"/>
      <c r="M4" s="136"/>
      <c r="N4" s="40"/>
      <c r="O4" s="40"/>
      <c r="P4" s="41"/>
      <c r="Q4" s="42"/>
    </row>
    <row r="5" spans="1:17" x14ac:dyDescent="0.2">
      <c r="A5" s="136"/>
      <c r="B5" s="136"/>
      <c r="C5" s="132" t="s">
        <v>5</v>
      </c>
      <c r="D5" s="136"/>
      <c r="E5" s="136"/>
      <c r="F5" s="136"/>
      <c r="G5" s="136"/>
      <c r="H5" s="136"/>
      <c r="I5" s="160" t="s">
        <v>6</v>
      </c>
      <c r="J5" s="153"/>
      <c r="K5" s="153"/>
      <c r="L5" s="153"/>
      <c r="M5" s="136"/>
      <c r="N5" s="40"/>
      <c r="O5" s="40"/>
      <c r="P5" s="41"/>
      <c r="Q5" s="42"/>
    </row>
    <row r="6" spans="1:17" x14ac:dyDescent="0.2">
      <c r="A6" s="136"/>
      <c r="B6" s="136"/>
      <c r="C6" s="132" t="s">
        <v>7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40"/>
      <c r="O6" s="40"/>
      <c r="P6" s="41"/>
      <c r="Q6" s="42"/>
    </row>
    <row r="7" spans="1:17" x14ac:dyDescent="0.2">
      <c r="A7" s="136"/>
      <c r="B7" s="136"/>
      <c r="C7" s="161" t="s">
        <v>8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40"/>
      <c r="O7" s="40"/>
      <c r="P7" s="41"/>
      <c r="Q7" s="42"/>
    </row>
    <row r="8" spans="1:17" x14ac:dyDescent="0.2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40"/>
      <c r="O8" s="40"/>
      <c r="P8" s="41"/>
      <c r="Q8" s="42"/>
    </row>
    <row r="9" spans="1:17" x14ac:dyDescent="0.2">
      <c r="A9" s="136"/>
      <c r="B9" s="136"/>
      <c r="C9" s="132" t="s">
        <v>9</v>
      </c>
      <c r="D9" s="136"/>
      <c r="E9" s="136"/>
      <c r="F9" s="136"/>
      <c r="G9" s="132" t="s">
        <v>10</v>
      </c>
      <c r="H9" s="136"/>
      <c r="I9" s="136"/>
      <c r="J9" s="136"/>
      <c r="K9" s="136"/>
      <c r="L9" s="136"/>
      <c r="M9" s="136"/>
      <c r="N9" s="40"/>
      <c r="O9" s="40"/>
      <c r="P9" s="41"/>
      <c r="Q9" s="42"/>
    </row>
    <row r="10" spans="1:17" x14ac:dyDescent="0.2">
      <c r="A10" s="120" t="s">
        <v>255</v>
      </c>
      <c r="B10" s="99"/>
      <c r="C10" s="151" t="s">
        <v>254</v>
      </c>
      <c r="D10" s="136"/>
      <c r="E10" s="136"/>
      <c r="F10" s="136"/>
      <c r="G10" s="136"/>
      <c r="H10" s="136"/>
      <c r="I10" s="152" t="s">
        <v>256</v>
      </c>
      <c r="J10" s="153"/>
      <c r="K10" s="153"/>
      <c r="L10" s="153"/>
      <c r="M10" s="136"/>
      <c r="N10" s="40"/>
      <c r="O10" s="40"/>
      <c r="P10" s="41"/>
      <c r="Q10" s="42"/>
    </row>
    <row r="11" spans="1:17" ht="17.45" customHeight="1" x14ac:dyDescent="0.2">
      <c r="A11" s="136" t="s">
        <v>13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40"/>
      <c r="O11" s="40"/>
      <c r="P11" s="41"/>
      <c r="Q11" s="42"/>
    </row>
    <row r="12" spans="1:17" s="47" customFormat="1" x14ac:dyDescent="0.2">
      <c r="A12" s="137" t="s">
        <v>14</v>
      </c>
      <c r="B12" s="141" t="s">
        <v>15</v>
      </c>
      <c r="C12" s="142"/>
      <c r="D12" s="141" t="s">
        <v>16</v>
      </c>
      <c r="E12" s="143" t="s">
        <v>17</v>
      </c>
      <c r="F12" s="145" t="s">
        <v>18</v>
      </c>
      <c r="G12" s="145"/>
      <c r="H12" s="146" t="s">
        <v>19</v>
      </c>
      <c r="I12" s="148" t="s">
        <v>20</v>
      </c>
      <c r="J12" s="148"/>
      <c r="K12" s="149" t="s">
        <v>21</v>
      </c>
      <c r="L12" s="149" t="s">
        <v>22</v>
      </c>
      <c r="M12" s="162" t="s">
        <v>23</v>
      </c>
      <c r="N12" s="44"/>
      <c r="O12" s="44"/>
      <c r="P12" s="45"/>
      <c r="Q12" s="46"/>
    </row>
    <row r="13" spans="1:17" s="47" customFormat="1" x14ac:dyDescent="0.2">
      <c r="A13" s="137"/>
      <c r="B13" s="142"/>
      <c r="C13" s="142"/>
      <c r="D13" s="142"/>
      <c r="E13" s="144"/>
      <c r="F13" s="48" t="s">
        <v>24</v>
      </c>
      <c r="G13" s="49" t="s">
        <v>25</v>
      </c>
      <c r="H13" s="147"/>
      <c r="I13" s="50" t="s">
        <v>26</v>
      </c>
      <c r="J13" s="93" t="s">
        <v>27</v>
      </c>
      <c r="K13" s="150"/>
      <c r="L13" s="150"/>
      <c r="M13" s="162"/>
    </row>
    <row r="14" spans="1:17" x14ac:dyDescent="0.2">
      <c r="A14" s="12">
        <v>84</v>
      </c>
      <c r="B14" s="163" t="s">
        <v>242</v>
      </c>
      <c r="C14" s="164"/>
      <c r="D14" s="13" t="s">
        <v>250</v>
      </c>
      <c r="E14" s="14"/>
      <c r="F14" s="15">
        <v>0</v>
      </c>
      <c r="G14" s="16">
        <v>0</v>
      </c>
      <c r="H14" s="17"/>
      <c r="I14" s="18"/>
      <c r="J14" s="19">
        <v>0.3125</v>
      </c>
      <c r="K14" s="20"/>
      <c r="L14" s="20"/>
      <c r="M14" s="12"/>
    </row>
    <row r="15" spans="1:17" x14ac:dyDescent="0.2">
      <c r="A15" s="12">
        <v>84</v>
      </c>
      <c r="B15" s="165" t="s">
        <v>251</v>
      </c>
      <c r="C15" s="165"/>
      <c r="D15" s="13" t="s">
        <v>211</v>
      </c>
      <c r="E15" s="14">
        <v>16</v>
      </c>
      <c r="F15" s="21">
        <v>12</v>
      </c>
      <c r="G15" s="22">
        <f>G14+F15</f>
        <v>12</v>
      </c>
      <c r="H15" s="18">
        <f t="shared" ref="H15:H20" si="0">IF((F15=0),"",F15/E15/24)</f>
        <v>3.125E-2</v>
      </c>
      <c r="I15" s="18">
        <f>J14+K14+H15</f>
        <v>0.34375</v>
      </c>
      <c r="J15" s="20" t="str">
        <f>IF(K15=0,"",I15+K15)</f>
        <v/>
      </c>
      <c r="K15" s="20"/>
      <c r="L15" s="20"/>
      <c r="M15" s="12"/>
    </row>
    <row r="16" spans="1:17" x14ac:dyDescent="0.2">
      <c r="A16" s="12">
        <v>26</v>
      </c>
      <c r="B16" s="165" t="s">
        <v>252</v>
      </c>
      <c r="C16" s="165"/>
      <c r="D16" s="13" t="s">
        <v>213</v>
      </c>
      <c r="E16" s="14">
        <v>7.5</v>
      </c>
      <c r="F16" s="21">
        <v>21</v>
      </c>
      <c r="G16" s="22">
        <f>G15+F16</f>
        <v>33</v>
      </c>
      <c r="H16" s="18">
        <f t="shared" si="0"/>
        <v>0.11666666666666665</v>
      </c>
      <c r="I16" s="18">
        <f t="shared" ref="I16:I19" si="1">IF((F16=0),"",I15+K15+H16)</f>
        <v>0.46041666666666664</v>
      </c>
      <c r="J16" s="20"/>
      <c r="K16" s="20">
        <v>2.4305555555555556E-2</v>
      </c>
      <c r="L16" s="20"/>
      <c r="M16" s="12"/>
    </row>
    <row r="17" spans="1:17" x14ac:dyDescent="0.2">
      <c r="A17" s="12">
        <v>26</v>
      </c>
      <c r="B17" s="165" t="s">
        <v>252</v>
      </c>
      <c r="C17" s="165"/>
      <c r="D17" s="13" t="s">
        <v>215</v>
      </c>
      <c r="E17" s="14"/>
      <c r="F17" s="21"/>
      <c r="G17" s="22"/>
      <c r="H17" s="18"/>
      <c r="I17" s="18"/>
      <c r="J17" s="20">
        <f>I16+K16</f>
        <v>0.48472222222222222</v>
      </c>
      <c r="L17" s="20"/>
      <c r="M17" s="12"/>
    </row>
    <row r="18" spans="1:17" x14ac:dyDescent="0.2">
      <c r="A18" s="12">
        <v>26</v>
      </c>
      <c r="B18" s="165" t="s">
        <v>253</v>
      </c>
      <c r="C18" s="165"/>
      <c r="D18" s="13" t="s">
        <v>217</v>
      </c>
      <c r="E18" s="14">
        <v>30</v>
      </c>
      <c r="F18" s="21">
        <v>2</v>
      </c>
      <c r="G18" s="22">
        <f>IF(F18="","",F18+G16)</f>
        <v>35</v>
      </c>
      <c r="H18" s="18">
        <f t="shared" ref="H18" si="2">IF((F18=0),"",F18/E18/24)</f>
        <v>2.7777777777777779E-3</v>
      </c>
      <c r="I18" s="18">
        <f>IF((F18=0),"",I16+K16+H18)</f>
        <v>0.48749999999999999</v>
      </c>
      <c r="J18" s="20"/>
      <c r="K18" s="20">
        <v>6.9444444444444441E-3</v>
      </c>
      <c r="L18" s="20"/>
      <c r="M18" s="12"/>
    </row>
    <row r="19" spans="1:17" x14ac:dyDescent="0.2">
      <c r="A19" s="12">
        <v>26</v>
      </c>
      <c r="B19" s="165" t="s">
        <v>253</v>
      </c>
      <c r="C19" s="165"/>
      <c r="D19" s="13" t="s">
        <v>219</v>
      </c>
      <c r="E19" s="14"/>
      <c r="F19" s="21"/>
      <c r="G19" s="22"/>
      <c r="H19" s="18" t="str">
        <f t="shared" si="0"/>
        <v/>
      </c>
      <c r="I19" s="18" t="str">
        <f t="shared" si="1"/>
        <v/>
      </c>
      <c r="J19" s="20">
        <f>I18+K18</f>
        <v>0.49444444444444441</v>
      </c>
      <c r="K19" s="20"/>
      <c r="L19" s="20"/>
      <c r="M19" s="12"/>
    </row>
    <row r="20" spans="1:17" x14ac:dyDescent="0.2">
      <c r="A20" s="12">
        <v>26</v>
      </c>
      <c r="B20" s="165" t="s">
        <v>242</v>
      </c>
      <c r="C20" s="165"/>
      <c r="D20" s="13" t="s">
        <v>221</v>
      </c>
      <c r="E20" s="14">
        <v>30</v>
      </c>
      <c r="F20" s="21">
        <v>19</v>
      </c>
      <c r="G20" s="22">
        <f>IF(F20="","",F20+G18)</f>
        <v>54</v>
      </c>
      <c r="H20" s="18">
        <f t="shared" si="0"/>
        <v>2.6388888888888889E-2</v>
      </c>
      <c r="I20" s="18">
        <f>IF((F20=0),"",I18+K18+H20)</f>
        <v>0.52083333333333326</v>
      </c>
      <c r="J20" s="20"/>
      <c r="K20" s="20"/>
      <c r="L20" s="20"/>
      <c r="M20" s="12"/>
    </row>
    <row r="21" spans="1:17" s="70" customFormat="1" x14ac:dyDescent="0.2">
      <c r="E21" s="71"/>
      <c r="F21" s="72"/>
      <c r="G21" s="42"/>
      <c r="H21" s="73"/>
      <c r="I21" s="74"/>
      <c r="J21" s="74"/>
      <c r="K21" s="74"/>
      <c r="L21" s="74"/>
      <c r="N21" s="43"/>
      <c r="O21" s="43"/>
      <c r="P21" s="43"/>
      <c r="Q21" s="43"/>
    </row>
    <row r="22" spans="1:17" s="70" customFormat="1" x14ac:dyDescent="0.2">
      <c r="E22" s="71"/>
      <c r="F22" s="72"/>
      <c r="G22" s="42"/>
      <c r="H22" s="73"/>
      <c r="I22" s="74"/>
      <c r="J22" s="74"/>
      <c r="K22" s="74"/>
      <c r="L22" s="76" t="s">
        <v>63</v>
      </c>
      <c r="M22" s="77" t="s">
        <v>265</v>
      </c>
      <c r="N22" s="43"/>
      <c r="O22" s="43"/>
      <c r="P22" s="43"/>
      <c r="Q22" s="43"/>
    </row>
    <row r="23" spans="1:17" s="70" customFormat="1" x14ac:dyDescent="0.2">
      <c r="E23" s="71"/>
      <c r="F23" s="72"/>
      <c r="G23" s="42"/>
      <c r="H23" s="73"/>
      <c r="I23" s="74"/>
      <c r="J23" s="74"/>
      <c r="K23" s="74"/>
      <c r="L23" s="76"/>
      <c r="M23" s="77"/>
      <c r="N23" s="43"/>
      <c r="O23" s="43"/>
      <c r="P23" s="43"/>
      <c r="Q23" s="43"/>
    </row>
    <row r="24" spans="1:17" s="70" customFormat="1" x14ac:dyDescent="0.2">
      <c r="E24" s="71"/>
      <c r="F24" s="72"/>
      <c r="G24" s="42"/>
      <c r="H24" s="73"/>
      <c r="I24" s="74"/>
      <c r="J24" s="74"/>
      <c r="K24" s="74"/>
      <c r="L24" s="76"/>
      <c r="M24" s="77"/>
      <c r="N24" s="43"/>
      <c r="O24" s="43"/>
      <c r="P24" s="43"/>
      <c r="Q24" s="43"/>
    </row>
    <row r="25" spans="1:17" s="70" customFormat="1" x14ac:dyDescent="0.2">
      <c r="E25" s="71"/>
      <c r="F25" s="72"/>
      <c r="G25" s="42"/>
      <c r="H25" s="73"/>
      <c r="I25" s="74"/>
      <c r="J25" s="74"/>
      <c r="K25" s="74"/>
      <c r="L25" s="76"/>
      <c r="M25" s="77"/>
      <c r="N25" s="43"/>
      <c r="O25" s="43"/>
      <c r="P25" s="43"/>
      <c r="Q25" s="43"/>
    </row>
    <row r="26" spans="1:17" s="70" customFormat="1" x14ac:dyDescent="0.2">
      <c r="B26" s="77" t="s">
        <v>258</v>
      </c>
      <c r="E26" s="71"/>
      <c r="F26" s="72"/>
      <c r="G26" s="42"/>
      <c r="H26" s="73"/>
      <c r="I26" s="74"/>
      <c r="J26" s="74"/>
      <c r="K26" s="74"/>
      <c r="L26" s="74"/>
      <c r="N26" s="43"/>
      <c r="O26" s="43"/>
      <c r="P26" s="43"/>
      <c r="Q26" s="43"/>
    </row>
    <row r="27" spans="1:17" s="70" customFormat="1" x14ac:dyDescent="0.2">
      <c r="B27" s="77" t="s">
        <v>257</v>
      </c>
      <c r="E27" s="71"/>
      <c r="F27" s="72"/>
      <c r="G27" s="42"/>
      <c r="H27" s="73"/>
      <c r="I27" s="74"/>
      <c r="J27" s="74"/>
      <c r="K27" s="74"/>
      <c r="L27" s="74"/>
      <c r="N27" s="43"/>
      <c r="O27" s="43"/>
      <c r="P27" s="43"/>
      <c r="Q27" s="43"/>
    </row>
    <row r="28" spans="1:17" s="70" customFormat="1" x14ac:dyDescent="0.2">
      <c r="E28" s="71"/>
      <c r="F28" s="72"/>
      <c r="G28" s="42"/>
      <c r="H28" s="73"/>
      <c r="I28" s="74"/>
      <c r="J28" s="74"/>
      <c r="K28" s="74"/>
      <c r="L28" s="74"/>
      <c r="N28" s="43"/>
      <c r="O28" s="43"/>
      <c r="P28" s="43"/>
      <c r="Q28" s="43"/>
    </row>
    <row r="29" spans="1:17" s="70" customFormat="1" x14ac:dyDescent="0.2">
      <c r="E29" s="71"/>
      <c r="F29" s="72"/>
      <c r="G29" s="42"/>
      <c r="H29" s="73"/>
      <c r="I29" s="74"/>
      <c r="J29" s="74"/>
      <c r="K29" s="74"/>
      <c r="L29" s="74"/>
      <c r="N29" s="43"/>
      <c r="O29" s="43"/>
      <c r="P29" s="43"/>
      <c r="Q29" s="43"/>
    </row>
    <row r="30" spans="1:17" s="70" customFormat="1" x14ac:dyDescent="0.2">
      <c r="E30" s="71"/>
      <c r="F30" s="72"/>
      <c r="G30" s="42"/>
      <c r="H30" s="73"/>
      <c r="I30" s="74"/>
      <c r="J30" s="74"/>
      <c r="K30" s="74"/>
      <c r="L30" s="74"/>
      <c r="N30" s="43"/>
      <c r="O30" s="43"/>
      <c r="P30" s="43"/>
      <c r="Q30" s="43"/>
    </row>
    <row r="31" spans="1:17" s="70" customFormat="1" x14ac:dyDescent="0.2">
      <c r="E31" s="71"/>
      <c r="F31" s="72"/>
      <c r="G31" s="42"/>
      <c r="H31" s="73"/>
      <c r="I31" s="74"/>
      <c r="J31" s="74"/>
      <c r="K31" s="74"/>
      <c r="L31" s="74"/>
      <c r="N31" s="43"/>
      <c r="O31" s="43"/>
      <c r="P31" s="43"/>
      <c r="Q31" s="43"/>
    </row>
    <row r="32" spans="1:17" s="70" customFormat="1" x14ac:dyDescent="0.2">
      <c r="E32" s="71"/>
      <c r="F32" s="72"/>
      <c r="G32" s="42"/>
      <c r="H32" s="73"/>
      <c r="I32" s="74"/>
      <c r="J32" s="74"/>
      <c r="K32" s="74"/>
      <c r="L32" s="74"/>
      <c r="N32" s="43"/>
      <c r="O32" s="43"/>
      <c r="P32" s="43"/>
      <c r="Q32" s="43"/>
    </row>
    <row r="33" spans="2:17" s="70" customFormat="1" x14ac:dyDescent="0.2">
      <c r="E33" s="71"/>
      <c r="F33" s="72"/>
      <c r="G33" s="42"/>
      <c r="H33" s="73"/>
      <c r="I33" s="74"/>
      <c r="J33" s="74"/>
      <c r="K33" s="74"/>
      <c r="L33" s="74"/>
      <c r="N33" s="43"/>
      <c r="O33" s="43"/>
      <c r="P33" s="43"/>
      <c r="Q33" s="43"/>
    </row>
    <row r="34" spans="2:17" s="70" customFormat="1" x14ac:dyDescent="0.2">
      <c r="E34" s="71"/>
      <c r="F34" s="72"/>
      <c r="G34" s="42"/>
      <c r="H34" s="73"/>
      <c r="I34" s="74"/>
      <c r="J34" s="74"/>
      <c r="K34" s="74"/>
      <c r="L34" s="74"/>
      <c r="N34" s="43"/>
      <c r="O34" s="43"/>
      <c r="P34" s="43"/>
      <c r="Q34" s="43"/>
    </row>
    <row r="35" spans="2:17" s="70" customFormat="1" x14ac:dyDescent="0.2">
      <c r="E35" s="71"/>
      <c r="F35" s="72"/>
      <c r="G35" s="42"/>
      <c r="H35" s="73"/>
      <c r="I35" s="74"/>
      <c r="J35" s="74"/>
      <c r="K35" s="74"/>
      <c r="L35" s="74"/>
      <c r="N35" s="43"/>
      <c r="O35" s="43"/>
      <c r="P35" s="43"/>
      <c r="Q35" s="43"/>
    </row>
    <row r="36" spans="2:17" s="70" customFormat="1" x14ac:dyDescent="0.2">
      <c r="E36" s="71"/>
      <c r="F36" s="72"/>
      <c r="G36" s="42"/>
      <c r="H36" s="73"/>
      <c r="I36" s="74"/>
      <c r="J36" s="74"/>
      <c r="K36" s="74"/>
      <c r="L36" s="74"/>
      <c r="N36" s="43"/>
      <c r="O36" s="43"/>
      <c r="P36" s="43"/>
      <c r="Q36" s="43"/>
    </row>
    <row r="37" spans="2:17" s="70" customFormat="1" x14ac:dyDescent="0.2">
      <c r="E37" s="71"/>
      <c r="F37" s="72"/>
      <c r="G37" s="42"/>
      <c r="H37" s="73"/>
      <c r="I37" s="74"/>
      <c r="J37" s="74"/>
      <c r="K37" s="74"/>
      <c r="L37" s="74"/>
      <c r="N37" s="43"/>
      <c r="O37" s="43"/>
      <c r="P37" s="43"/>
      <c r="Q37" s="43"/>
    </row>
    <row r="38" spans="2:17" s="70" customFormat="1" x14ac:dyDescent="0.2">
      <c r="E38" s="71"/>
      <c r="F38" s="72"/>
      <c r="G38" s="42"/>
      <c r="H38" s="73"/>
      <c r="I38" s="74"/>
      <c r="J38" s="74"/>
      <c r="K38" s="74"/>
      <c r="L38" s="74"/>
      <c r="N38" s="43"/>
      <c r="O38" s="43"/>
      <c r="P38" s="43"/>
      <c r="Q38" s="43"/>
    </row>
    <row r="39" spans="2:17" s="70" customFormat="1" x14ac:dyDescent="0.2">
      <c r="E39" s="71"/>
      <c r="F39" s="72"/>
      <c r="G39" s="42"/>
      <c r="H39" s="73"/>
      <c r="I39" s="74"/>
      <c r="J39" s="74"/>
      <c r="K39" s="74"/>
      <c r="L39" s="74"/>
      <c r="N39" s="43"/>
      <c r="O39" s="43"/>
      <c r="P39" s="43"/>
      <c r="Q39" s="43"/>
    </row>
    <row r="40" spans="2:17" s="70" customFormat="1" x14ac:dyDescent="0.2">
      <c r="B40" s="133"/>
      <c r="C40" s="133"/>
      <c r="E40" s="71"/>
      <c r="F40" s="72"/>
      <c r="G40" s="42"/>
      <c r="H40" s="73"/>
      <c r="I40" s="74"/>
      <c r="J40" s="74"/>
      <c r="K40" s="74"/>
      <c r="L40" s="74"/>
      <c r="N40" s="43"/>
      <c r="O40" s="43"/>
      <c r="P40" s="43"/>
      <c r="Q40" s="43"/>
    </row>
    <row r="41" spans="2:17" s="70" customFormat="1" x14ac:dyDescent="0.2">
      <c r="B41" s="133"/>
      <c r="C41" s="133"/>
      <c r="E41" s="71"/>
      <c r="F41" s="72"/>
      <c r="G41" s="42"/>
      <c r="H41" s="73"/>
      <c r="I41" s="74"/>
      <c r="J41" s="74"/>
      <c r="K41" s="74"/>
      <c r="L41" s="74"/>
      <c r="N41" s="43"/>
      <c r="O41" s="43"/>
      <c r="P41" s="43"/>
      <c r="Q41" s="43"/>
    </row>
    <row r="42" spans="2:17" s="70" customFormat="1" x14ac:dyDescent="0.2">
      <c r="B42" s="133"/>
      <c r="C42" s="133"/>
      <c r="E42" s="71"/>
      <c r="F42" s="72"/>
      <c r="G42" s="42"/>
      <c r="H42" s="73"/>
      <c r="I42" s="74"/>
      <c r="J42" s="74"/>
      <c r="K42" s="74"/>
      <c r="L42" s="74"/>
      <c r="N42" s="43"/>
      <c r="O42" s="43"/>
      <c r="P42" s="43"/>
      <c r="Q42" s="43"/>
    </row>
    <row r="43" spans="2:17" s="70" customFormat="1" x14ac:dyDescent="0.2">
      <c r="B43" s="133"/>
      <c r="C43" s="133"/>
      <c r="E43" s="71"/>
      <c r="F43" s="72"/>
      <c r="G43" s="42"/>
      <c r="H43" s="73"/>
      <c r="I43" s="74"/>
      <c r="J43" s="74"/>
      <c r="K43" s="74"/>
      <c r="L43" s="74"/>
      <c r="N43" s="43"/>
      <c r="O43" s="43"/>
      <c r="P43" s="43"/>
      <c r="Q43" s="43"/>
    </row>
    <row r="44" spans="2:17" s="70" customFormat="1" x14ac:dyDescent="0.2">
      <c r="B44" s="133"/>
      <c r="C44" s="133"/>
      <c r="E44" s="71"/>
      <c r="F44" s="72"/>
      <c r="G44" s="42"/>
      <c r="H44" s="73"/>
      <c r="I44" s="74"/>
      <c r="J44" s="74"/>
      <c r="K44" s="74"/>
      <c r="L44" s="74"/>
      <c r="N44" s="43"/>
      <c r="O44" s="43"/>
      <c r="P44" s="43"/>
      <c r="Q44" s="43"/>
    </row>
    <row r="45" spans="2:17" s="70" customFormat="1" x14ac:dyDescent="0.2">
      <c r="B45" s="133"/>
      <c r="C45" s="133"/>
      <c r="E45" s="71"/>
      <c r="F45" s="72"/>
      <c r="G45" s="42"/>
      <c r="H45" s="73"/>
      <c r="I45" s="74"/>
      <c r="J45" s="74"/>
      <c r="K45" s="74"/>
      <c r="L45" s="74"/>
      <c r="N45" s="43"/>
      <c r="O45" s="43"/>
      <c r="P45" s="43"/>
      <c r="Q45" s="43"/>
    </row>
    <row r="46" spans="2:17" s="70" customFormat="1" x14ac:dyDescent="0.2">
      <c r="B46" s="133"/>
      <c r="C46" s="133"/>
      <c r="E46" s="71"/>
      <c r="F46" s="72"/>
      <c r="G46" s="42"/>
      <c r="H46" s="73"/>
      <c r="I46" s="74"/>
      <c r="J46" s="74"/>
      <c r="K46" s="74"/>
      <c r="L46" s="74"/>
      <c r="N46" s="43"/>
      <c r="O46" s="43"/>
      <c r="P46" s="43"/>
      <c r="Q46" s="43"/>
    </row>
    <row r="47" spans="2:17" s="70" customFormat="1" x14ac:dyDescent="0.2">
      <c r="B47" s="133"/>
      <c r="C47" s="133"/>
      <c r="E47" s="71"/>
      <c r="F47" s="72"/>
      <c r="G47" s="42"/>
      <c r="H47" s="73"/>
      <c r="I47" s="74"/>
      <c r="J47" s="74"/>
      <c r="K47" s="74"/>
      <c r="L47" s="74"/>
      <c r="N47" s="43"/>
      <c r="O47" s="43"/>
      <c r="P47" s="43"/>
      <c r="Q47" s="43"/>
    </row>
    <row r="48" spans="2:17" s="70" customFormat="1" x14ac:dyDescent="0.2">
      <c r="B48" s="133"/>
      <c r="C48" s="133"/>
      <c r="E48" s="71"/>
      <c r="F48" s="72"/>
      <c r="G48" s="42"/>
      <c r="H48" s="73"/>
      <c r="I48" s="74"/>
      <c r="J48" s="74"/>
      <c r="K48" s="74"/>
      <c r="L48" s="74"/>
      <c r="N48" s="43"/>
      <c r="O48" s="43"/>
      <c r="P48" s="43"/>
      <c r="Q48" s="43"/>
    </row>
    <row r="49" spans="2:17" s="70" customFormat="1" x14ac:dyDescent="0.2">
      <c r="B49" s="133"/>
      <c r="C49" s="133"/>
      <c r="E49" s="71"/>
      <c r="F49" s="72"/>
      <c r="G49" s="42"/>
      <c r="H49" s="73"/>
      <c r="I49" s="74"/>
      <c r="J49" s="74"/>
      <c r="K49" s="74"/>
      <c r="L49" s="74"/>
      <c r="N49" s="43"/>
      <c r="O49" s="43"/>
      <c r="P49" s="43"/>
      <c r="Q49" s="43"/>
    </row>
    <row r="50" spans="2:17" s="70" customFormat="1" x14ac:dyDescent="0.2">
      <c r="B50" s="133"/>
      <c r="C50" s="133"/>
      <c r="E50" s="71"/>
      <c r="F50" s="72"/>
      <c r="G50" s="42"/>
      <c r="H50" s="73"/>
      <c r="I50" s="74"/>
      <c r="J50" s="74"/>
      <c r="K50" s="74"/>
      <c r="L50" s="74"/>
      <c r="N50" s="43"/>
      <c r="O50" s="43"/>
      <c r="P50" s="43"/>
      <c r="Q50" s="43"/>
    </row>
    <row r="51" spans="2:17" s="70" customFormat="1" x14ac:dyDescent="0.2">
      <c r="B51" s="133"/>
      <c r="C51" s="133"/>
      <c r="E51" s="71"/>
      <c r="F51" s="72"/>
      <c r="G51" s="42"/>
      <c r="H51" s="73"/>
      <c r="I51" s="74"/>
      <c r="J51" s="74"/>
      <c r="K51" s="74"/>
      <c r="L51" s="74"/>
      <c r="N51" s="43"/>
      <c r="O51" s="43"/>
      <c r="P51" s="43"/>
      <c r="Q51" s="43"/>
    </row>
    <row r="52" spans="2:17" s="70" customFormat="1" x14ac:dyDescent="0.2">
      <c r="E52" s="71"/>
      <c r="F52" s="72"/>
      <c r="G52" s="42"/>
      <c r="H52" s="73"/>
      <c r="I52" s="74"/>
      <c r="J52" s="74"/>
      <c r="K52" s="74"/>
      <c r="L52" s="74"/>
      <c r="N52" s="43"/>
      <c r="O52" s="43"/>
      <c r="P52" s="43"/>
      <c r="Q52" s="43"/>
    </row>
  </sheetData>
  <mergeCells count="47">
    <mergeCell ref="G9:M9"/>
    <mergeCell ref="A10:B10"/>
    <mergeCell ref="C10:H10"/>
    <mergeCell ref="I10:M10"/>
    <mergeCell ref="A1:B9"/>
    <mergeCell ref="C1:M1"/>
    <mergeCell ref="C2:K2"/>
    <mergeCell ref="L2:M2"/>
    <mergeCell ref="C3:M3"/>
    <mergeCell ref="C4:H4"/>
    <mergeCell ref="I4:M4"/>
    <mergeCell ref="C5:H5"/>
    <mergeCell ref="I5:M5"/>
    <mergeCell ref="C6:M6"/>
    <mergeCell ref="C7:M7"/>
    <mergeCell ref="C8:M8"/>
    <mergeCell ref="C9:F9"/>
    <mergeCell ref="B18:C18"/>
    <mergeCell ref="A11:M11"/>
    <mergeCell ref="A12:A13"/>
    <mergeCell ref="B12:C13"/>
    <mergeCell ref="D12:D13"/>
    <mergeCell ref="E12:E13"/>
    <mergeCell ref="F12:G12"/>
    <mergeCell ref="H12:H13"/>
    <mergeCell ref="I12:J12"/>
    <mergeCell ref="K12:K13"/>
    <mergeCell ref="L12:L13"/>
    <mergeCell ref="M12:M13"/>
    <mergeCell ref="B14:C14"/>
    <mergeCell ref="B15:C15"/>
    <mergeCell ref="B16:C16"/>
    <mergeCell ref="B17:C17"/>
    <mergeCell ref="B40:C40"/>
    <mergeCell ref="B41:C41"/>
    <mergeCell ref="B42:C42"/>
    <mergeCell ref="B43:C43"/>
    <mergeCell ref="B19:C19"/>
    <mergeCell ref="B20:C20"/>
    <mergeCell ref="B50:C50"/>
    <mergeCell ref="B51:C51"/>
    <mergeCell ref="B44:C44"/>
    <mergeCell ref="B45:C45"/>
    <mergeCell ref="B46:C46"/>
    <mergeCell ref="B47:C47"/>
    <mergeCell ref="B48:C48"/>
    <mergeCell ref="B49:C49"/>
  </mergeCells>
  <pageMargins left="0.78740157499999996" right="0.78740157499999996" top="0.984251969" bottom="0.984251969" header="0.4921259845" footer="0.4921259845"/>
  <pageSetup paperSize="9" scale="80" orientation="portrait" horizontalDpi="4294967293" verticalDpi="4294967293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Montgeron Troyes</vt:lpstr>
      <vt:lpstr>Troyes Bourg</vt:lpstr>
      <vt:lpstr>Bourg Valence</vt:lpstr>
      <vt:lpstr> Valence Bédoin</vt:lpstr>
      <vt:lpstr>Ventoux</vt:lpstr>
      <vt:lpstr>Feuil2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Jean-Michel</dc:creator>
  <cp:lastModifiedBy>PAT2794</cp:lastModifiedBy>
  <cp:lastPrinted>2018-06-06T06:33:54Z</cp:lastPrinted>
  <dcterms:created xsi:type="dcterms:W3CDTF">2017-11-28T15:52:49Z</dcterms:created>
  <dcterms:modified xsi:type="dcterms:W3CDTF">2018-06-12T11:59:50Z</dcterms:modified>
</cp:coreProperties>
</file>